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54" firstSheet="12" activeTab="12"/>
  </bookViews>
  <sheets>
    <sheet name="янв" sheetId="45" state="hidden" r:id="rId1"/>
    <sheet name="фев" sheetId="46" state="hidden" r:id="rId2"/>
    <sheet name="мар" sheetId="47" state="hidden" r:id="rId3"/>
    <sheet name="апр" sheetId="48" state="hidden" r:id="rId4"/>
    <sheet name="май" sheetId="49" state="hidden" r:id="rId5"/>
    <sheet name="июнь" sheetId="50" state="hidden" r:id="rId6"/>
    <sheet name="июль" sheetId="51" state="hidden" r:id="rId7"/>
    <sheet name="авг" sheetId="52" state="hidden" r:id="rId8"/>
    <sheet name="сен" sheetId="53" state="hidden" r:id="rId9"/>
    <sheet name="окт" sheetId="54" state="hidden" r:id="rId10"/>
    <sheet name="ноя" sheetId="55" state="hidden" r:id="rId11"/>
    <sheet name="дек" sheetId="56" state="hidden" r:id="rId12"/>
    <sheet name="год" sheetId="14" r:id="rId13"/>
  </sheets>
  <definedNames>
    <definedName name="_xlnm.Print_Area" localSheetId="7">авг!$A$1:$G$47</definedName>
    <definedName name="_xlnm.Print_Area" localSheetId="3">апр!$A$1:$G$47</definedName>
    <definedName name="_xlnm.Print_Area" localSheetId="12">год!$A$1:$C$49</definedName>
    <definedName name="_xlnm.Print_Area" localSheetId="11">дек!$A$1:$G$47</definedName>
    <definedName name="_xlnm.Print_Area" localSheetId="6">июль!$A$1:$G$47</definedName>
    <definedName name="_xlnm.Print_Area" localSheetId="5">июнь!$A$1:$G$47</definedName>
    <definedName name="_xlnm.Print_Area" localSheetId="4">май!$A$1:$G$47</definedName>
    <definedName name="_xlnm.Print_Area" localSheetId="2">мар!$A$1:$G$47</definedName>
    <definedName name="_xlnm.Print_Area" localSheetId="10">ноя!$A$1:$G$47</definedName>
    <definedName name="_xlnm.Print_Area" localSheetId="9">окт!$A$1:$G$47</definedName>
    <definedName name="_xlnm.Print_Area" localSheetId="8">сен!$A$1:$G$47</definedName>
    <definedName name="_xlnm.Print_Area" localSheetId="1">фев!$A$1:$G$47</definedName>
    <definedName name="_xlnm.Print_Area" localSheetId="0">янв!$A$1:$G$47</definedName>
  </definedNames>
  <calcPr calcId="145621"/>
</workbook>
</file>

<file path=xl/calcChain.xml><?xml version="1.0" encoding="utf-8"?>
<calcChain xmlns="http://schemas.openxmlformats.org/spreadsheetml/2006/main">
  <c r="C5" i="14" l="1"/>
  <c r="G34" i="56"/>
  <c r="A33" i="56"/>
  <c r="G27" i="56"/>
  <c r="G26" i="56"/>
  <c r="G25" i="56"/>
  <c r="G24" i="56"/>
  <c r="D23" i="56"/>
  <c r="G23" i="56" s="1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A9" i="56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G8" i="56"/>
  <c r="G34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28" i="55" s="1"/>
  <c r="G35" i="55" s="1"/>
  <c r="G34" i="54"/>
  <c r="A33" i="54"/>
  <c r="G27" i="54"/>
  <c r="G26" i="54"/>
  <c r="G25" i="54"/>
  <c r="G24" i="54"/>
  <c r="G23" i="54"/>
  <c r="D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G28" i="54" s="1"/>
  <c r="G34" i="53"/>
  <c r="A33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28" i="53" s="1"/>
  <c r="G33" i="52"/>
  <c r="C36" i="14" s="1"/>
  <c r="G32" i="52"/>
  <c r="C35" i="14" s="1"/>
  <c r="A33" i="52"/>
  <c r="G27" i="52"/>
  <c r="G26" i="52"/>
  <c r="G25" i="52"/>
  <c r="G24" i="52"/>
  <c r="D23" i="52"/>
  <c r="G23" i="52" s="1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28" i="52" s="1"/>
  <c r="G34" i="51"/>
  <c r="A33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34" i="50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34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4" i="48"/>
  <c r="A33" i="48"/>
  <c r="G27" i="48"/>
  <c r="G26" i="48"/>
  <c r="G25" i="48"/>
  <c r="G24" i="48"/>
  <c r="D23" i="48"/>
  <c r="G23" i="48" s="1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G28" i="48" s="1"/>
  <c r="G35" i="48" s="1"/>
  <c r="A33" i="47"/>
  <c r="G34" i="47"/>
  <c r="G27" i="47"/>
  <c r="G26" i="47"/>
  <c r="G25" i="47"/>
  <c r="G24" i="47"/>
  <c r="D23" i="47"/>
  <c r="G23" i="47" s="1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31" i="46"/>
  <c r="G34" i="46" s="1"/>
  <c r="D23" i="46"/>
  <c r="G23" i="46" s="1"/>
  <c r="A33" i="46"/>
  <c r="G27" i="46"/>
  <c r="G26" i="46"/>
  <c r="G25" i="46"/>
  <c r="G24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28" i="46" s="1"/>
  <c r="G28" i="50" l="1"/>
  <c r="G28" i="51"/>
  <c r="G35" i="46"/>
  <c r="G28" i="49"/>
  <c r="G35" i="49" s="1"/>
  <c r="G28" i="56"/>
  <c r="G35" i="56" s="1"/>
  <c r="C34" i="14"/>
  <c r="G28" i="47"/>
  <c r="G35" i="47" s="1"/>
  <c r="G35" i="54"/>
  <c r="G35" i="53"/>
  <c r="G34" i="52"/>
  <c r="G35" i="52" s="1"/>
  <c r="G35" i="51"/>
  <c r="G35" i="50"/>
  <c r="C8" i="14"/>
  <c r="G34" i="45" l="1"/>
  <c r="G35" i="45" s="1"/>
  <c r="A33" i="45"/>
  <c r="G27" i="45"/>
  <c r="C30" i="14" s="1"/>
  <c r="G26" i="45"/>
  <c r="C29" i="14" s="1"/>
  <c r="G25" i="45"/>
  <c r="C28" i="14" s="1"/>
  <c r="G24" i="45"/>
  <c r="C27" i="14" s="1"/>
  <c r="G23" i="45"/>
  <c r="C26" i="14" s="1"/>
  <c r="G22" i="45"/>
  <c r="C25" i="14" s="1"/>
  <c r="G21" i="45"/>
  <c r="C24" i="14" s="1"/>
  <c r="G20" i="45"/>
  <c r="C23" i="14" s="1"/>
  <c r="G19" i="45"/>
  <c r="C22" i="14" s="1"/>
  <c r="G18" i="45"/>
  <c r="C21" i="14" s="1"/>
  <c r="G17" i="45"/>
  <c r="C20" i="14" s="1"/>
  <c r="G16" i="45"/>
  <c r="C19" i="14" s="1"/>
  <c r="G15" i="45"/>
  <c r="C18" i="14" s="1"/>
  <c r="G14" i="45"/>
  <c r="C17" i="14" s="1"/>
  <c r="G13" i="45"/>
  <c r="C16" i="14" s="1"/>
  <c r="G12" i="45"/>
  <c r="C15" i="14" s="1"/>
  <c r="G11" i="45"/>
  <c r="C14" i="14" s="1"/>
  <c r="G10" i="45"/>
  <c r="C13" i="14" s="1"/>
  <c r="G9" i="45"/>
  <c r="C12" i="14" s="1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C11" i="14" s="1"/>
  <c r="C31" i="14" l="1"/>
  <c r="C37" i="14"/>
  <c r="C38" i="14" s="1"/>
  <c r="C39" i="14" s="1"/>
  <c r="A36" i="14" l="1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</calcChain>
</file>

<file path=xl/sharedStrings.xml><?xml version="1.0" encoding="utf-8"?>
<sst xmlns="http://schemas.openxmlformats.org/spreadsheetml/2006/main" count="1241" uniqueCount="111">
  <si>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</si>
  <si>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</si>
  <si>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</si>
  <si>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</si>
  <si>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</si>
  <si>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</si>
  <si>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</si>
  <si>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</si>
  <si>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</si>
  <si>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</si>
  <si>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</si>
  <si>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</si>
  <si>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</si>
  <si>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</si>
  <si>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</si>
  <si>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</si>
  <si>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</si>
  <si>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</si>
  <si>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</si>
  <si>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</si>
  <si>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</si>
  <si>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</si>
  <si>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</si>
  <si>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</si>
  <si>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</si>
  <si>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</si>
  <si>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</si>
  <si>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</si>
  <si>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</si>
  <si>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</si>
  <si>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</si>
  <si>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</si>
  <si>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</si>
  <si>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</si>
  <si>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</si>
  <si>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</si>
  <si>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</si>
  <si>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</si>
  <si>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</si>
  <si>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</si>
  <si>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</si>
  <si>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</si>
  <si>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</si>
  <si>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</si>
  <si>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Уборка лестничных клеток</t>
  </si>
  <si>
    <t>Итого:</t>
  </si>
  <si>
    <t>г. Рязань</t>
  </si>
  <si>
    <t xml:space="preserve">1. Исполнителем предъявлены к приемке следующие оказанные на основании договора управления многоквартирным домом № H-15 от 01.01.2011  (далее – «Договор») услуги и (или) выполненные работы по содержанию и текущему ремонту общего имущества в  многоквартирном доме №15 расположенном по адресу г. Рязань ул. Новаторов 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</si>
  <si>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</si>
  <si>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</si>
  <si>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</si>
  <si>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</si>
  <si>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</t>
  </si>
  <si>
    <t>Заказчик</t>
  </si>
  <si>
    <t>Воеводина В. А.</t>
  </si>
  <si>
    <t>Осмотр технических этажей, чердаков и подвальных помещений</t>
  </si>
  <si>
    <t xml:space="preserve">Осмотр мест общего пользования </t>
  </si>
  <si>
    <t>Периодичность</t>
  </si>
  <si>
    <t>Постоянно</t>
  </si>
  <si>
    <t>Уборка прилегающей территории, содержание и уборка контейнерных площадок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</si>
  <si>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</si>
  <si>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Квашнин И.В.</t>
  </si>
  <si>
    <t>смета, материалы</t>
  </si>
  <si>
    <t>Собственники помещений в многоквартирном доме, расположенном по адресу: г. Рязань ул. Новаторов дом 15,  именуемые в дальнейшем “Заказчик”, в лице  Воеводиной Валентины Александровны, являющейся собственником квартиры № 33,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</si>
  <si>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</si>
  <si>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Шестьдесят семь тысяч двадцать шесть рублей тридцать две копейки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</si>
  <si>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</si>
  <si>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</si>
  <si>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</si>
  <si>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Подано исковых заявлений в 2022г.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</si>
  <si>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</si>
  <si>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</si>
  <si>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</si>
  <si>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</si>
  <si>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</si>
  <si>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Восемьдесят две тысячи триста сорок семь рублей пятьдесят пять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</si>
  <si>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</si>
  <si>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</si>
  <si>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четыреста четырнадцать рублей восемьдесят четыре копейки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</si>
  <si>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</si>
  <si>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</si>
  <si>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Семьдесят три тысячи двадцать рублей восемнадцать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</si>
  <si>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</si>
  <si>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</si>
  <si>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Семьдесят три тысячи пятьсот тридцать пять рублей девяносто четыре копейки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</si>
  <si>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</si>
  <si>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</si>
  <si>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Шестьдесят девять тысяч триста тридцать семь рублей шестьдесят восемь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</si>
  <si>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</si>
  <si>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</si>
  <si>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</si>
  <si>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Сто тысяч девятьсот девяносто восемь рублей восемь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</si>
  <si>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</si>
  <si>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</si>
  <si>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</si>
  <si>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</si>
  <si>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двадцать тысяч двести сорок один рубль пятьдесят девять копеек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</si>
  <si>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</si>
  <si>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</si>
  <si>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Семьдесят пять тысяч четыреста тридцать один рубль девяносто девять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</si>
  <si>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</si>
  <si>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</si>
  <si>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Семьдесят тысяч сто четыре рубля шестьдесят семь копеек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</si>
  <si>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</si>
  <si>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</si>
  <si>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одна тысяча девяносто девять рублей семьдесят четыре копейки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</si>
  <si>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</si>
  <si>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</si>
  <si>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</si>
  <si>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Семьдесят восемь тысяч восемьсот семьдесят рублей сорок четыре копейки</t>
  </si>
  <si>
    <t>Доходы и расходы ООО КА "Ирбис"  по управлению и обслуживанию МКД ул. Новаторов д. 15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</si>
</sst>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right" wrapText="1"/>
    </xf>
    <xf numFmtId="4" fontId="1" fillId="0" borderId="0" xfId="0" applyNumberFormat="1" applyFont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1" fillId="0" borderId="3" xfId="0" applyFont="1" applyFill="1" applyBorder="1"/>
    <xf numFmtId="0" fontId="9" fillId="0" borderId="0" xfId="0" applyFont="1" applyFill="1" applyAlignment="1">
      <alignment wrapText="1"/>
    </xf>
    <xf numFmtId="0" fontId="9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4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5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3" fillId="3" borderId="1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9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C12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60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63"/>
      <c r="E3" s="63"/>
      <c r="F3" s="63"/>
      <c r="G3" s="60">
        <v>44592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0.33</v>
      </c>
      <c r="E8" s="6">
        <v>4144.7</v>
      </c>
      <c r="F8" s="4" t="s">
        <v>11</v>
      </c>
      <c r="G8" s="7">
        <f>D8*E8</f>
        <v>1367.751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0.16</v>
      </c>
      <c r="E10" s="6">
        <v>4144.7</v>
      </c>
      <c r="F10" s="4" t="s">
        <v>11</v>
      </c>
      <c r="G10" s="7">
        <f t="shared" si="1"/>
        <v>663.15199999999993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</v>
      </c>
      <c r="E13" s="6">
        <v>4144.7</v>
      </c>
      <c r="F13" s="4" t="s">
        <v>11</v>
      </c>
      <c r="G13" s="7">
        <f t="shared" si="1"/>
        <v>828.94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0.18</v>
      </c>
      <c r="E14" s="6">
        <v>4144.7</v>
      </c>
      <c r="F14" s="4" t="s">
        <v>11</v>
      </c>
      <c r="G14" s="7">
        <f t="shared" si="1"/>
        <v>746.04599999999994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0.19</v>
      </c>
      <c r="E15" s="6">
        <v>4144.7</v>
      </c>
      <c r="F15" s="4" t="s">
        <v>11</v>
      </c>
      <c r="G15" s="7">
        <f t="shared" si="1"/>
        <v>787.49299999999994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0.52</v>
      </c>
      <c r="E16" s="6">
        <v>4144.7</v>
      </c>
      <c r="F16" s="4" t="s">
        <v>11</v>
      </c>
      <c r="G16" s="7">
        <f t="shared" si="1"/>
        <v>2155.2440000000001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0.44</v>
      </c>
      <c r="E17" s="6">
        <v>4144.7</v>
      </c>
      <c r="F17" s="4" t="s">
        <v>11</v>
      </c>
      <c r="G17" s="7">
        <f t="shared" si="1"/>
        <v>1823.6679999999999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0.49</v>
      </c>
      <c r="E20" s="6">
        <v>4144.7</v>
      </c>
      <c r="F20" s="4" t="s">
        <v>18</v>
      </c>
      <c r="G20" s="7">
        <f t="shared" si="1"/>
        <v>2030.9029999999998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1.55</v>
      </c>
      <c r="E21" s="6">
        <v>4144.7</v>
      </c>
      <c r="F21" s="4" t="s">
        <v>58</v>
      </c>
      <c r="G21" s="7">
        <f>D21*E21</f>
        <v>6424.2849999999999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3.46</v>
      </c>
      <c r="E22" s="6">
        <v>4144.7</v>
      </c>
      <c r="F22" s="4" t="s">
        <v>34</v>
      </c>
      <c r="G22" s="7">
        <f t="shared" si="1"/>
        <v>14340.661999999998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v>6095.96</v>
      </c>
      <c r="E23" s="6">
        <v>2</v>
      </c>
      <c r="F23" s="4" t="s">
        <v>58</v>
      </c>
      <c r="G23" s="7">
        <f t="shared" si="1"/>
        <v>12191.92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1.64</v>
      </c>
      <c r="E24" s="6">
        <v>4144.7</v>
      </c>
      <c r="F24" s="4" t="s">
        <v>58</v>
      </c>
      <c r="G24" s="7">
        <f t="shared" si="1"/>
        <v>6797.3079999999991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0.13</v>
      </c>
      <c r="E25" s="6">
        <v>4144.7</v>
      </c>
      <c r="F25" s="4" t="s">
        <v>58</v>
      </c>
      <c r="G25" s="7">
        <f t="shared" si="1"/>
        <v>538.81100000000004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1.27</v>
      </c>
      <c r="E26" s="6">
        <v>4144.7</v>
      </c>
      <c r="F26" s="4" t="s">
        <v>58</v>
      </c>
      <c r="G26" s="7">
        <f t="shared" si="1"/>
        <v>5263.7690000000002</v>
      </c>
    </row>
    <row r="27" spans="1:7" s="2" customFormat="1" ht="47.25" x14ac:dyDescent="0.25">
      <c r="A27" s="3">
        <f t="shared" si="0"/>
        <v>20</v>
      </c>
      <c r="B27" s="16" t="s">
        <v>64</v>
      </c>
      <c r="C27" s="11" t="s">
        <v>10</v>
      </c>
      <c r="D27" s="58">
        <v>2.35</v>
      </c>
      <c r="E27" s="6">
        <v>4144.7</v>
      </c>
      <c r="F27" s="61" t="s">
        <v>21</v>
      </c>
      <c r="G27" s="7">
        <f t="shared" si="1"/>
        <v>9740.0450000000001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v>67026.320000000007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v>0</v>
      </c>
    </row>
    <row r="32" spans="1:7" s="2" customFormat="1" ht="36.6" hidden="1" customHeight="1" x14ac:dyDescent="0.25">
      <c r="A32" s="23">
        <v>2</v>
      </c>
      <c r="B32" s="16" t="s">
        <v>6</v>
      </c>
      <c r="C32" s="23" t="s">
        <v>7</v>
      </c>
      <c r="D32" s="58">
        <v>14.06</v>
      </c>
      <c r="E32" s="58">
        <v>1900</v>
      </c>
      <c r="F32" s="59" t="s">
        <v>18</v>
      </c>
      <c r="G32" s="14"/>
    </row>
    <row r="33" spans="1:7" s="2" customFormat="1" ht="34.5" hidden="1" customHeight="1" x14ac:dyDescent="0.25">
      <c r="A33" s="23">
        <f>A32+1</f>
        <v>3</v>
      </c>
      <c r="B33" s="16" t="s">
        <v>8</v>
      </c>
      <c r="C33" s="23" t="s">
        <v>7</v>
      </c>
      <c r="D33" s="58">
        <v>10.14</v>
      </c>
      <c r="E33" s="58">
        <v>1900</v>
      </c>
      <c r="F33" s="59" t="s">
        <v>18</v>
      </c>
      <c r="G33" s="14"/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0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67026.320000000007</v>
      </c>
    </row>
    <row r="36" spans="1:7" ht="8.25" customHeight="1" x14ac:dyDescent="0.25"/>
    <row r="37" spans="1:7" ht="23.25" customHeight="1" x14ac:dyDescent="0.3">
      <c r="A37" s="86" t="s">
        <v>72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65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6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101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74"/>
      <c r="E3" s="74"/>
      <c r="F3" s="74"/>
      <c r="G3" s="60">
        <v>44865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0.34</v>
      </c>
      <c r="E8" s="6">
        <v>4144.7</v>
      </c>
      <c r="F8" s="4" t="s">
        <v>11</v>
      </c>
      <c r="G8" s="7">
        <f>D8*E8</f>
        <v>1409.1980000000001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0.17</v>
      </c>
      <c r="E10" s="6">
        <v>4144.7</v>
      </c>
      <c r="F10" s="4" t="s">
        <v>11</v>
      </c>
      <c r="G10" s="7">
        <f t="shared" si="1"/>
        <v>704.59900000000005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0.21</v>
      </c>
      <c r="E13" s="6">
        <v>4144.7</v>
      </c>
      <c r="F13" s="4" t="s">
        <v>11</v>
      </c>
      <c r="G13" s="7">
        <f t="shared" si="1"/>
        <v>870.38699999999994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0.19</v>
      </c>
      <c r="E14" s="6">
        <v>4144.7</v>
      </c>
      <c r="F14" s="4" t="s">
        <v>11</v>
      </c>
      <c r="G14" s="7">
        <f t="shared" si="1"/>
        <v>787.49299999999994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0.2</v>
      </c>
      <c r="E15" s="6">
        <v>4144.7</v>
      </c>
      <c r="F15" s="4" t="s">
        <v>11</v>
      </c>
      <c r="G15" s="7">
        <f t="shared" si="1"/>
        <v>828.94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0.54</v>
      </c>
      <c r="E16" s="6">
        <v>4144.7</v>
      </c>
      <c r="F16" s="4" t="s">
        <v>11</v>
      </c>
      <c r="G16" s="7">
        <f t="shared" si="1"/>
        <v>2238.1379999999999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0.46</v>
      </c>
      <c r="E17" s="6">
        <v>4144.7</v>
      </c>
      <c r="F17" s="4" t="s">
        <v>11</v>
      </c>
      <c r="G17" s="7">
        <f t="shared" si="1"/>
        <v>1906.5619999999999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0.51</v>
      </c>
      <c r="E20" s="6">
        <v>4144.7</v>
      </c>
      <c r="F20" s="4" t="s">
        <v>18</v>
      </c>
      <c r="G20" s="7">
        <f t="shared" si="1"/>
        <v>2113.797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1.61</v>
      </c>
      <c r="E21" s="6">
        <v>4144.7</v>
      </c>
      <c r="F21" s="4" t="s">
        <v>58</v>
      </c>
      <c r="G21" s="7">
        <f>D21*E21</f>
        <v>6672.9670000000006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3.6</v>
      </c>
      <c r="E22" s="6">
        <v>4144.7</v>
      </c>
      <c r="F22" s="4" t="s">
        <v>34</v>
      </c>
      <c r="G22" s="7">
        <f t="shared" si="1"/>
        <v>14920.92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f>6095.96*1.04</f>
        <v>6339.7984000000006</v>
      </c>
      <c r="E23" s="6">
        <v>2</v>
      </c>
      <c r="F23" s="4" t="s">
        <v>58</v>
      </c>
      <c r="G23" s="7">
        <f t="shared" si="1"/>
        <v>12679.596800000001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1.71</v>
      </c>
      <c r="E24" s="6">
        <v>4144.7</v>
      </c>
      <c r="F24" s="4" t="s">
        <v>58</v>
      </c>
      <c r="G24" s="7">
        <f t="shared" si="1"/>
        <v>7087.4369999999999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0.14000000000000001</v>
      </c>
      <c r="E25" s="6">
        <v>4144.7</v>
      </c>
      <c r="F25" s="4" t="s">
        <v>58</v>
      </c>
      <c r="G25" s="7">
        <f t="shared" si="1"/>
        <v>580.25800000000004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1.32</v>
      </c>
      <c r="E26" s="6">
        <v>4144.7</v>
      </c>
      <c r="F26" s="4" t="s">
        <v>58</v>
      </c>
      <c r="G26" s="7">
        <f t="shared" si="1"/>
        <v>5471.0039999999999</v>
      </c>
    </row>
    <row r="27" spans="1:7" s="2" customFormat="1" ht="47.25" x14ac:dyDescent="0.25">
      <c r="A27" s="3">
        <f t="shared" si="0"/>
        <v>20</v>
      </c>
      <c r="B27" s="16" t="s">
        <v>89</v>
      </c>
      <c r="C27" s="11" t="s">
        <v>10</v>
      </c>
      <c r="D27" s="58">
        <v>2.46</v>
      </c>
      <c r="E27" s="6">
        <v>4144.7</v>
      </c>
      <c r="F27" s="61" t="s">
        <v>21</v>
      </c>
      <c r="G27" s="7">
        <f t="shared" si="1"/>
        <v>10195.962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f>SUM(G8:G27)+0.03</f>
        <v>69793.592799999999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v>311.08</v>
      </c>
    </row>
    <row r="32" spans="1:7" s="2" customFormat="1" ht="36.6" hidden="1" customHeight="1" x14ac:dyDescent="0.25">
      <c r="A32" s="23">
        <v>2</v>
      </c>
      <c r="B32" s="16" t="s">
        <v>6</v>
      </c>
      <c r="C32" s="23" t="s">
        <v>7</v>
      </c>
      <c r="D32" s="58">
        <v>14.62</v>
      </c>
      <c r="E32" s="58">
        <v>1900</v>
      </c>
      <c r="F32" s="59" t="s">
        <v>18</v>
      </c>
      <c r="G32" s="14">
        <v>0</v>
      </c>
    </row>
    <row r="33" spans="1:7" s="2" customFormat="1" ht="34.5" hidden="1" customHeight="1" x14ac:dyDescent="0.25">
      <c r="A33" s="23">
        <f>A32+1</f>
        <v>3</v>
      </c>
      <c r="B33" s="16" t="s">
        <v>8</v>
      </c>
      <c r="C33" s="23" t="s">
        <v>7</v>
      </c>
      <c r="D33" s="58">
        <v>10.55</v>
      </c>
      <c r="E33" s="58">
        <v>1900</v>
      </c>
      <c r="F33" s="59" t="s">
        <v>18</v>
      </c>
      <c r="G33" s="14">
        <v>0</v>
      </c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311.08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70104.6728</v>
      </c>
    </row>
    <row r="36" spans="1:7" ht="8.25" customHeight="1" x14ac:dyDescent="0.25"/>
    <row r="37" spans="1:7" ht="23.25" customHeight="1" x14ac:dyDescent="0.3">
      <c r="A37" s="86" t="s">
        <v>100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102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6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104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75"/>
      <c r="E3" s="75"/>
      <c r="F3" s="75"/>
      <c r="G3" s="60">
        <v>44895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0.34</v>
      </c>
      <c r="E8" s="6">
        <v>4144.7</v>
      </c>
      <c r="F8" s="4" t="s">
        <v>11</v>
      </c>
      <c r="G8" s="7">
        <f>D8*E8</f>
        <v>1409.1980000000001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0.17</v>
      </c>
      <c r="E10" s="6">
        <v>4144.7</v>
      </c>
      <c r="F10" s="4" t="s">
        <v>11</v>
      </c>
      <c r="G10" s="7">
        <f t="shared" si="1"/>
        <v>704.59900000000005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0.21</v>
      </c>
      <c r="E13" s="6">
        <v>4144.7</v>
      </c>
      <c r="F13" s="4" t="s">
        <v>11</v>
      </c>
      <c r="G13" s="7">
        <f t="shared" si="1"/>
        <v>870.38699999999994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0.19</v>
      </c>
      <c r="E14" s="6">
        <v>4144.7</v>
      </c>
      <c r="F14" s="4" t="s">
        <v>11</v>
      </c>
      <c r="G14" s="7">
        <f t="shared" si="1"/>
        <v>787.49299999999994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0.2</v>
      </c>
      <c r="E15" s="6">
        <v>4144.7</v>
      </c>
      <c r="F15" s="4" t="s">
        <v>11</v>
      </c>
      <c r="G15" s="7">
        <f t="shared" si="1"/>
        <v>828.94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0.54</v>
      </c>
      <c r="E16" s="6">
        <v>4144.7</v>
      </c>
      <c r="F16" s="4" t="s">
        <v>11</v>
      </c>
      <c r="G16" s="7">
        <f t="shared" si="1"/>
        <v>2238.1379999999999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0.46</v>
      </c>
      <c r="E17" s="6">
        <v>4144.7</v>
      </c>
      <c r="F17" s="4" t="s">
        <v>11</v>
      </c>
      <c r="G17" s="7">
        <f t="shared" si="1"/>
        <v>1906.5619999999999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0.51</v>
      </c>
      <c r="E20" s="6">
        <v>4144.7</v>
      </c>
      <c r="F20" s="4" t="s">
        <v>18</v>
      </c>
      <c r="G20" s="7">
        <f t="shared" si="1"/>
        <v>2113.797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1.61</v>
      </c>
      <c r="E21" s="6">
        <v>4144.7</v>
      </c>
      <c r="F21" s="4" t="s">
        <v>58</v>
      </c>
      <c r="G21" s="7">
        <f>D21*E21</f>
        <v>6672.9670000000006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3.6</v>
      </c>
      <c r="E22" s="6">
        <v>4144.7</v>
      </c>
      <c r="F22" s="4" t="s">
        <v>34</v>
      </c>
      <c r="G22" s="7">
        <f t="shared" si="1"/>
        <v>14920.92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f>6095.96*1.04</f>
        <v>6339.7984000000006</v>
      </c>
      <c r="E23" s="6">
        <v>2</v>
      </c>
      <c r="F23" s="4" t="s">
        <v>58</v>
      </c>
      <c r="G23" s="7">
        <f t="shared" si="1"/>
        <v>12679.596800000001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1.71</v>
      </c>
      <c r="E24" s="6">
        <v>4144.7</v>
      </c>
      <c r="F24" s="4" t="s">
        <v>58</v>
      </c>
      <c r="G24" s="7">
        <f t="shared" si="1"/>
        <v>7087.4369999999999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0.14000000000000001</v>
      </c>
      <c r="E25" s="6">
        <v>4144.7</v>
      </c>
      <c r="F25" s="4" t="s">
        <v>58</v>
      </c>
      <c r="G25" s="7">
        <f t="shared" si="1"/>
        <v>580.25800000000004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1.32</v>
      </c>
      <c r="E26" s="6">
        <v>4144.7</v>
      </c>
      <c r="F26" s="4" t="s">
        <v>58</v>
      </c>
      <c r="G26" s="7">
        <f t="shared" si="1"/>
        <v>5471.0039999999999</v>
      </c>
    </row>
    <row r="27" spans="1:7" s="2" customFormat="1" ht="47.25" x14ac:dyDescent="0.25">
      <c r="A27" s="3">
        <f t="shared" si="0"/>
        <v>20</v>
      </c>
      <c r="B27" s="16" t="s">
        <v>89</v>
      </c>
      <c r="C27" s="11" t="s">
        <v>10</v>
      </c>
      <c r="D27" s="58">
        <v>2.46</v>
      </c>
      <c r="E27" s="6">
        <v>4144.7</v>
      </c>
      <c r="F27" s="61" t="s">
        <v>21</v>
      </c>
      <c r="G27" s="7">
        <f t="shared" si="1"/>
        <v>10195.962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f>SUM(G8:G27)+0.03</f>
        <v>69793.592799999999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v>1306.1500000000001</v>
      </c>
    </row>
    <row r="32" spans="1:7" s="2" customFormat="1" ht="36.6" hidden="1" customHeight="1" x14ac:dyDescent="0.25">
      <c r="A32" s="23">
        <v>2</v>
      </c>
      <c r="B32" s="16" t="s">
        <v>6</v>
      </c>
      <c r="C32" s="23" t="s">
        <v>7</v>
      </c>
      <c r="D32" s="58">
        <v>14.62</v>
      </c>
      <c r="E32" s="58">
        <v>1900</v>
      </c>
      <c r="F32" s="59" t="s">
        <v>18</v>
      </c>
      <c r="G32" s="14">
        <v>0</v>
      </c>
    </row>
    <row r="33" spans="1:7" s="2" customFormat="1" ht="34.5" hidden="1" customHeight="1" x14ac:dyDescent="0.25">
      <c r="A33" s="23">
        <f>A32+1</f>
        <v>3</v>
      </c>
      <c r="B33" s="16" t="s">
        <v>8</v>
      </c>
      <c r="C33" s="23" t="s">
        <v>7</v>
      </c>
      <c r="D33" s="58">
        <v>10.55</v>
      </c>
      <c r="E33" s="58">
        <v>1900</v>
      </c>
      <c r="F33" s="59" t="s">
        <v>18</v>
      </c>
      <c r="G33" s="14">
        <v>0</v>
      </c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1306.1500000000001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71099.742799999993</v>
      </c>
    </row>
    <row r="36" spans="1:7" ht="8.25" customHeight="1" x14ac:dyDescent="0.25"/>
    <row r="37" spans="1:7" ht="23.25" customHeight="1" x14ac:dyDescent="0.3">
      <c r="A37" s="86" t="s">
        <v>103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105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6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108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76"/>
      <c r="E3" s="76"/>
      <c r="F3" s="76"/>
      <c r="G3" s="60">
        <v>44926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0.34</v>
      </c>
      <c r="E8" s="6">
        <v>4144.7</v>
      </c>
      <c r="F8" s="4" t="s">
        <v>11</v>
      </c>
      <c r="G8" s="7">
        <f>D8*E8</f>
        <v>1409.1980000000001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0.17</v>
      </c>
      <c r="E10" s="6">
        <v>4144.7</v>
      </c>
      <c r="F10" s="4" t="s">
        <v>11</v>
      </c>
      <c r="G10" s="7">
        <f t="shared" si="1"/>
        <v>704.59900000000005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0.21</v>
      </c>
      <c r="E13" s="6">
        <v>4144.7</v>
      </c>
      <c r="F13" s="4" t="s">
        <v>11</v>
      </c>
      <c r="G13" s="7">
        <f t="shared" si="1"/>
        <v>870.38699999999994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0.19</v>
      </c>
      <c r="E14" s="6">
        <v>4144.7</v>
      </c>
      <c r="F14" s="4" t="s">
        <v>11</v>
      </c>
      <c r="G14" s="7">
        <f t="shared" si="1"/>
        <v>787.49299999999994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0.2</v>
      </c>
      <c r="E15" s="6">
        <v>4144.7</v>
      </c>
      <c r="F15" s="4" t="s">
        <v>11</v>
      </c>
      <c r="G15" s="7">
        <f t="shared" si="1"/>
        <v>828.94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0.54</v>
      </c>
      <c r="E16" s="6">
        <v>4144.7</v>
      </c>
      <c r="F16" s="4" t="s">
        <v>11</v>
      </c>
      <c r="G16" s="7">
        <f t="shared" si="1"/>
        <v>2238.1379999999999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0.46</v>
      </c>
      <c r="E17" s="6">
        <v>4144.7</v>
      </c>
      <c r="F17" s="4" t="s">
        <v>11</v>
      </c>
      <c r="G17" s="7">
        <f t="shared" si="1"/>
        <v>1906.5619999999999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0.51</v>
      </c>
      <c r="E20" s="6">
        <v>4144.7</v>
      </c>
      <c r="F20" s="4" t="s">
        <v>18</v>
      </c>
      <c r="G20" s="7">
        <f t="shared" si="1"/>
        <v>2113.797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1.61</v>
      </c>
      <c r="E21" s="6">
        <v>4144.7</v>
      </c>
      <c r="F21" s="4" t="s">
        <v>58</v>
      </c>
      <c r="G21" s="7">
        <f>D21*E21</f>
        <v>6672.9670000000006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3.6</v>
      </c>
      <c r="E22" s="6">
        <v>4144.7</v>
      </c>
      <c r="F22" s="4" t="s">
        <v>34</v>
      </c>
      <c r="G22" s="7">
        <f t="shared" si="1"/>
        <v>14920.92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f>6095.96*1.04</f>
        <v>6339.7984000000006</v>
      </c>
      <c r="E23" s="6">
        <v>2</v>
      </c>
      <c r="F23" s="4" t="s">
        <v>58</v>
      </c>
      <c r="G23" s="7">
        <f t="shared" si="1"/>
        <v>12679.596800000001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1.71</v>
      </c>
      <c r="E24" s="6">
        <v>4144.7</v>
      </c>
      <c r="F24" s="4" t="s">
        <v>58</v>
      </c>
      <c r="G24" s="7">
        <f t="shared" si="1"/>
        <v>7087.4369999999999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0.14000000000000001</v>
      </c>
      <c r="E25" s="6">
        <v>4144.7</v>
      </c>
      <c r="F25" s="4" t="s">
        <v>58</v>
      </c>
      <c r="G25" s="7">
        <f t="shared" si="1"/>
        <v>580.25800000000004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1.32</v>
      </c>
      <c r="E26" s="6">
        <v>4144.7</v>
      </c>
      <c r="F26" s="4" t="s">
        <v>58</v>
      </c>
      <c r="G26" s="7">
        <f t="shared" si="1"/>
        <v>5471.0039999999999</v>
      </c>
    </row>
    <row r="27" spans="1:7" s="2" customFormat="1" ht="47.25" x14ac:dyDescent="0.25">
      <c r="A27" s="3">
        <f t="shared" si="0"/>
        <v>20</v>
      </c>
      <c r="B27" s="16" t="s">
        <v>107</v>
      </c>
      <c r="C27" s="11" t="s">
        <v>10</v>
      </c>
      <c r="D27" s="58">
        <v>2.67</v>
      </c>
      <c r="E27" s="6">
        <v>4144.7</v>
      </c>
      <c r="F27" s="61" t="s">
        <v>21</v>
      </c>
      <c r="G27" s="7">
        <f t="shared" si="1"/>
        <v>11066.348999999998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f>SUM(G8:G27)+0.03</f>
        <v>70663.979800000001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v>8206.4599999999991</v>
      </c>
    </row>
    <row r="32" spans="1:7" s="2" customFormat="1" ht="36.6" hidden="1" customHeight="1" x14ac:dyDescent="0.25">
      <c r="A32" s="23">
        <v>2</v>
      </c>
      <c r="B32" s="16" t="s">
        <v>6</v>
      </c>
      <c r="C32" s="23" t="s">
        <v>7</v>
      </c>
      <c r="D32" s="58">
        <v>14.62</v>
      </c>
      <c r="E32" s="58">
        <v>1900</v>
      </c>
      <c r="F32" s="59" t="s">
        <v>18</v>
      </c>
      <c r="G32" s="14">
        <v>0</v>
      </c>
    </row>
    <row r="33" spans="1:7" s="2" customFormat="1" ht="34.5" hidden="1" customHeight="1" x14ac:dyDescent="0.25">
      <c r="A33" s="23">
        <f>A32+1</f>
        <v>3</v>
      </c>
      <c r="B33" s="16" t="s">
        <v>8</v>
      </c>
      <c r="C33" s="23" t="s">
        <v>7</v>
      </c>
      <c r="D33" s="58">
        <v>10.55</v>
      </c>
      <c r="E33" s="58">
        <v>1900</v>
      </c>
      <c r="F33" s="59" t="s">
        <v>18</v>
      </c>
      <c r="G33" s="14">
        <v>0</v>
      </c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8206.4599999999991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78870.439799999993</v>
      </c>
    </row>
    <row r="36" spans="1:7" ht="8.25" customHeight="1" x14ac:dyDescent="0.25"/>
    <row r="37" spans="1:7" ht="23.25" customHeight="1" x14ac:dyDescent="0.3">
      <c r="A37" s="86" t="s">
        <v>106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109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view="pageBreakPreview" topLeftCell="A13" zoomScale="70" zoomScaleNormal="100" zoomScaleSheetLayoutView="70" workbookViewId="0">
      <selection activeCell="K30" sqref="K30"/>
    </sheetView>
  </sheetViews>
  <sheetFormatPr defaultRowHeight="15.75" x14ac:dyDescent="0.25"/>
  <cols>
    <col min="1" max="1" width="5.85546875" style="1" customWidth="1"/>
    <col min="2" max="2" width="76.7109375" style="1" customWidth="1"/>
    <col min="3" max="3" width="37.5703125" style="53" customWidth="1"/>
    <col min="4" max="239" width="9.140625" style="1"/>
    <col min="240" max="240" width="5.85546875" style="1" customWidth="1"/>
    <col min="241" max="241" width="8.140625" style="1" customWidth="1"/>
    <col min="242" max="242" width="48" style="1" customWidth="1"/>
    <col min="243" max="243" width="22.5703125" style="1" customWidth="1"/>
    <col min="244" max="244" width="14.7109375" style="1" customWidth="1"/>
    <col min="245" max="245" width="12.42578125" style="1" customWidth="1"/>
    <col min="246" max="246" width="23.7109375" style="1" customWidth="1"/>
    <col min="247" max="248" width="15.5703125" style="1" customWidth="1"/>
    <col min="249" max="495" width="9.140625" style="1"/>
    <col min="496" max="496" width="5.85546875" style="1" customWidth="1"/>
    <col min="497" max="497" width="8.140625" style="1" customWidth="1"/>
    <col min="498" max="498" width="48" style="1" customWidth="1"/>
    <col min="499" max="499" width="22.5703125" style="1" customWidth="1"/>
    <col min="500" max="500" width="14.7109375" style="1" customWidth="1"/>
    <col min="501" max="501" width="12.42578125" style="1" customWidth="1"/>
    <col min="502" max="502" width="23.7109375" style="1" customWidth="1"/>
    <col min="503" max="504" width="15.5703125" style="1" customWidth="1"/>
    <col min="505" max="751" width="9.140625" style="1"/>
    <col min="752" max="752" width="5.85546875" style="1" customWidth="1"/>
    <col min="753" max="753" width="8.140625" style="1" customWidth="1"/>
    <col min="754" max="754" width="48" style="1" customWidth="1"/>
    <col min="755" max="755" width="22.5703125" style="1" customWidth="1"/>
    <col min="756" max="756" width="14.7109375" style="1" customWidth="1"/>
    <col min="757" max="757" width="12.42578125" style="1" customWidth="1"/>
    <col min="758" max="758" width="23.7109375" style="1" customWidth="1"/>
    <col min="759" max="760" width="15.5703125" style="1" customWidth="1"/>
    <col min="761" max="1007" width="9.140625" style="1"/>
    <col min="1008" max="1008" width="5.85546875" style="1" customWidth="1"/>
    <col min="1009" max="1009" width="8.140625" style="1" customWidth="1"/>
    <col min="1010" max="1010" width="48" style="1" customWidth="1"/>
    <col min="1011" max="1011" width="22.5703125" style="1" customWidth="1"/>
    <col min="1012" max="1012" width="14.7109375" style="1" customWidth="1"/>
    <col min="1013" max="1013" width="12.42578125" style="1" customWidth="1"/>
    <col min="1014" max="1014" width="23.7109375" style="1" customWidth="1"/>
    <col min="1015" max="1016" width="15.5703125" style="1" customWidth="1"/>
    <col min="1017" max="1263" width="9.140625" style="1"/>
    <col min="1264" max="1264" width="5.85546875" style="1" customWidth="1"/>
    <col min="1265" max="1265" width="8.140625" style="1" customWidth="1"/>
    <col min="1266" max="1266" width="48" style="1" customWidth="1"/>
    <col min="1267" max="1267" width="22.5703125" style="1" customWidth="1"/>
    <col min="1268" max="1268" width="14.7109375" style="1" customWidth="1"/>
    <col min="1269" max="1269" width="12.42578125" style="1" customWidth="1"/>
    <col min="1270" max="1270" width="23.7109375" style="1" customWidth="1"/>
    <col min="1271" max="1272" width="15.5703125" style="1" customWidth="1"/>
    <col min="1273" max="1519" width="9.140625" style="1"/>
    <col min="1520" max="1520" width="5.85546875" style="1" customWidth="1"/>
    <col min="1521" max="1521" width="8.140625" style="1" customWidth="1"/>
    <col min="1522" max="1522" width="48" style="1" customWidth="1"/>
    <col min="1523" max="1523" width="22.5703125" style="1" customWidth="1"/>
    <col min="1524" max="1524" width="14.7109375" style="1" customWidth="1"/>
    <col min="1525" max="1525" width="12.42578125" style="1" customWidth="1"/>
    <col min="1526" max="1526" width="23.7109375" style="1" customWidth="1"/>
    <col min="1527" max="1528" width="15.5703125" style="1" customWidth="1"/>
    <col min="1529" max="1775" width="9.140625" style="1"/>
    <col min="1776" max="1776" width="5.85546875" style="1" customWidth="1"/>
    <col min="1777" max="1777" width="8.140625" style="1" customWidth="1"/>
    <col min="1778" max="1778" width="48" style="1" customWidth="1"/>
    <col min="1779" max="1779" width="22.5703125" style="1" customWidth="1"/>
    <col min="1780" max="1780" width="14.7109375" style="1" customWidth="1"/>
    <col min="1781" max="1781" width="12.42578125" style="1" customWidth="1"/>
    <col min="1782" max="1782" width="23.7109375" style="1" customWidth="1"/>
    <col min="1783" max="1784" width="15.5703125" style="1" customWidth="1"/>
    <col min="1785" max="2031" width="9.140625" style="1"/>
    <col min="2032" max="2032" width="5.85546875" style="1" customWidth="1"/>
    <col min="2033" max="2033" width="8.140625" style="1" customWidth="1"/>
    <col min="2034" max="2034" width="48" style="1" customWidth="1"/>
    <col min="2035" max="2035" width="22.5703125" style="1" customWidth="1"/>
    <col min="2036" max="2036" width="14.7109375" style="1" customWidth="1"/>
    <col min="2037" max="2037" width="12.42578125" style="1" customWidth="1"/>
    <col min="2038" max="2038" width="23.7109375" style="1" customWidth="1"/>
    <col min="2039" max="2040" width="15.5703125" style="1" customWidth="1"/>
    <col min="2041" max="2287" width="9.140625" style="1"/>
    <col min="2288" max="2288" width="5.85546875" style="1" customWidth="1"/>
    <col min="2289" max="2289" width="8.140625" style="1" customWidth="1"/>
    <col min="2290" max="2290" width="48" style="1" customWidth="1"/>
    <col min="2291" max="2291" width="22.5703125" style="1" customWidth="1"/>
    <col min="2292" max="2292" width="14.7109375" style="1" customWidth="1"/>
    <col min="2293" max="2293" width="12.42578125" style="1" customWidth="1"/>
    <col min="2294" max="2294" width="23.7109375" style="1" customWidth="1"/>
    <col min="2295" max="2296" width="15.5703125" style="1" customWidth="1"/>
    <col min="2297" max="2543" width="9.140625" style="1"/>
    <col min="2544" max="2544" width="5.85546875" style="1" customWidth="1"/>
    <col min="2545" max="2545" width="8.140625" style="1" customWidth="1"/>
    <col min="2546" max="2546" width="48" style="1" customWidth="1"/>
    <col min="2547" max="2547" width="22.5703125" style="1" customWidth="1"/>
    <col min="2548" max="2548" width="14.7109375" style="1" customWidth="1"/>
    <col min="2549" max="2549" width="12.42578125" style="1" customWidth="1"/>
    <col min="2550" max="2550" width="23.7109375" style="1" customWidth="1"/>
    <col min="2551" max="2552" width="15.5703125" style="1" customWidth="1"/>
    <col min="2553" max="2799" width="9.140625" style="1"/>
    <col min="2800" max="2800" width="5.85546875" style="1" customWidth="1"/>
    <col min="2801" max="2801" width="8.140625" style="1" customWidth="1"/>
    <col min="2802" max="2802" width="48" style="1" customWidth="1"/>
    <col min="2803" max="2803" width="22.5703125" style="1" customWidth="1"/>
    <col min="2804" max="2804" width="14.7109375" style="1" customWidth="1"/>
    <col min="2805" max="2805" width="12.42578125" style="1" customWidth="1"/>
    <col min="2806" max="2806" width="23.7109375" style="1" customWidth="1"/>
    <col min="2807" max="2808" width="15.5703125" style="1" customWidth="1"/>
    <col min="2809" max="3055" width="9.140625" style="1"/>
    <col min="3056" max="3056" width="5.85546875" style="1" customWidth="1"/>
    <col min="3057" max="3057" width="8.140625" style="1" customWidth="1"/>
    <col min="3058" max="3058" width="48" style="1" customWidth="1"/>
    <col min="3059" max="3059" width="22.5703125" style="1" customWidth="1"/>
    <col min="3060" max="3060" width="14.7109375" style="1" customWidth="1"/>
    <col min="3061" max="3061" width="12.42578125" style="1" customWidth="1"/>
    <col min="3062" max="3062" width="23.7109375" style="1" customWidth="1"/>
    <col min="3063" max="3064" width="15.5703125" style="1" customWidth="1"/>
    <col min="3065" max="3311" width="9.140625" style="1"/>
    <col min="3312" max="3312" width="5.85546875" style="1" customWidth="1"/>
    <col min="3313" max="3313" width="8.140625" style="1" customWidth="1"/>
    <col min="3314" max="3314" width="48" style="1" customWidth="1"/>
    <col min="3315" max="3315" width="22.5703125" style="1" customWidth="1"/>
    <col min="3316" max="3316" width="14.7109375" style="1" customWidth="1"/>
    <col min="3317" max="3317" width="12.42578125" style="1" customWidth="1"/>
    <col min="3318" max="3318" width="23.7109375" style="1" customWidth="1"/>
    <col min="3319" max="3320" width="15.5703125" style="1" customWidth="1"/>
    <col min="3321" max="3567" width="9.140625" style="1"/>
    <col min="3568" max="3568" width="5.85546875" style="1" customWidth="1"/>
    <col min="3569" max="3569" width="8.140625" style="1" customWidth="1"/>
    <col min="3570" max="3570" width="48" style="1" customWidth="1"/>
    <col min="3571" max="3571" width="22.5703125" style="1" customWidth="1"/>
    <col min="3572" max="3572" width="14.7109375" style="1" customWidth="1"/>
    <col min="3573" max="3573" width="12.42578125" style="1" customWidth="1"/>
    <col min="3574" max="3574" width="23.7109375" style="1" customWidth="1"/>
    <col min="3575" max="3576" width="15.5703125" style="1" customWidth="1"/>
    <col min="3577" max="3823" width="9.140625" style="1"/>
    <col min="3824" max="3824" width="5.85546875" style="1" customWidth="1"/>
    <col min="3825" max="3825" width="8.140625" style="1" customWidth="1"/>
    <col min="3826" max="3826" width="48" style="1" customWidth="1"/>
    <col min="3827" max="3827" width="22.5703125" style="1" customWidth="1"/>
    <col min="3828" max="3828" width="14.7109375" style="1" customWidth="1"/>
    <col min="3829" max="3829" width="12.42578125" style="1" customWidth="1"/>
    <col min="3830" max="3830" width="23.7109375" style="1" customWidth="1"/>
    <col min="3831" max="3832" width="15.5703125" style="1" customWidth="1"/>
    <col min="3833" max="4079" width="9.140625" style="1"/>
    <col min="4080" max="4080" width="5.85546875" style="1" customWidth="1"/>
    <col min="4081" max="4081" width="8.140625" style="1" customWidth="1"/>
    <col min="4082" max="4082" width="48" style="1" customWidth="1"/>
    <col min="4083" max="4083" width="22.5703125" style="1" customWidth="1"/>
    <col min="4084" max="4084" width="14.7109375" style="1" customWidth="1"/>
    <col min="4085" max="4085" width="12.42578125" style="1" customWidth="1"/>
    <col min="4086" max="4086" width="23.7109375" style="1" customWidth="1"/>
    <col min="4087" max="4088" width="15.5703125" style="1" customWidth="1"/>
    <col min="4089" max="4335" width="9.140625" style="1"/>
    <col min="4336" max="4336" width="5.85546875" style="1" customWidth="1"/>
    <col min="4337" max="4337" width="8.140625" style="1" customWidth="1"/>
    <col min="4338" max="4338" width="48" style="1" customWidth="1"/>
    <col min="4339" max="4339" width="22.5703125" style="1" customWidth="1"/>
    <col min="4340" max="4340" width="14.7109375" style="1" customWidth="1"/>
    <col min="4341" max="4341" width="12.42578125" style="1" customWidth="1"/>
    <col min="4342" max="4342" width="23.7109375" style="1" customWidth="1"/>
    <col min="4343" max="4344" width="15.5703125" style="1" customWidth="1"/>
    <col min="4345" max="4591" width="9.140625" style="1"/>
    <col min="4592" max="4592" width="5.85546875" style="1" customWidth="1"/>
    <col min="4593" max="4593" width="8.140625" style="1" customWidth="1"/>
    <col min="4594" max="4594" width="48" style="1" customWidth="1"/>
    <col min="4595" max="4595" width="22.5703125" style="1" customWidth="1"/>
    <col min="4596" max="4596" width="14.7109375" style="1" customWidth="1"/>
    <col min="4597" max="4597" width="12.42578125" style="1" customWidth="1"/>
    <col min="4598" max="4598" width="23.7109375" style="1" customWidth="1"/>
    <col min="4599" max="4600" width="15.5703125" style="1" customWidth="1"/>
    <col min="4601" max="4847" width="9.140625" style="1"/>
    <col min="4848" max="4848" width="5.85546875" style="1" customWidth="1"/>
    <col min="4849" max="4849" width="8.140625" style="1" customWidth="1"/>
    <col min="4850" max="4850" width="48" style="1" customWidth="1"/>
    <col min="4851" max="4851" width="22.5703125" style="1" customWidth="1"/>
    <col min="4852" max="4852" width="14.7109375" style="1" customWidth="1"/>
    <col min="4853" max="4853" width="12.42578125" style="1" customWidth="1"/>
    <col min="4854" max="4854" width="23.7109375" style="1" customWidth="1"/>
    <col min="4855" max="4856" width="15.5703125" style="1" customWidth="1"/>
    <col min="4857" max="5103" width="9.140625" style="1"/>
    <col min="5104" max="5104" width="5.85546875" style="1" customWidth="1"/>
    <col min="5105" max="5105" width="8.140625" style="1" customWidth="1"/>
    <col min="5106" max="5106" width="48" style="1" customWidth="1"/>
    <col min="5107" max="5107" width="22.5703125" style="1" customWidth="1"/>
    <col min="5108" max="5108" width="14.7109375" style="1" customWidth="1"/>
    <col min="5109" max="5109" width="12.42578125" style="1" customWidth="1"/>
    <col min="5110" max="5110" width="23.7109375" style="1" customWidth="1"/>
    <col min="5111" max="5112" width="15.5703125" style="1" customWidth="1"/>
    <col min="5113" max="5359" width="9.140625" style="1"/>
    <col min="5360" max="5360" width="5.85546875" style="1" customWidth="1"/>
    <col min="5361" max="5361" width="8.140625" style="1" customWidth="1"/>
    <col min="5362" max="5362" width="48" style="1" customWidth="1"/>
    <col min="5363" max="5363" width="22.5703125" style="1" customWidth="1"/>
    <col min="5364" max="5364" width="14.7109375" style="1" customWidth="1"/>
    <col min="5365" max="5365" width="12.42578125" style="1" customWidth="1"/>
    <col min="5366" max="5366" width="23.7109375" style="1" customWidth="1"/>
    <col min="5367" max="5368" width="15.5703125" style="1" customWidth="1"/>
    <col min="5369" max="5615" width="9.140625" style="1"/>
    <col min="5616" max="5616" width="5.85546875" style="1" customWidth="1"/>
    <col min="5617" max="5617" width="8.140625" style="1" customWidth="1"/>
    <col min="5618" max="5618" width="48" style="1" customWidth="1"/>
    <col min="5619" max="5619" width="22.5703125" style="1" customWidth="1"/>
    <col min="5620" max="5620" width="14.7109375" style="1" customWidth="1"/>
    <col min="5621" max="5621" width="12.42578125" style="1" customWidth="1"/>
    <col min="5622" max="5622" width="23.7109375" style="1" customWidth="1"/>
    <col min="5623" max="5624" width="15.5703125" style="1" customWidth="1"/>
    <col min="5625" max="5871" width="9.140625" style="1"/>
    <col min="5872" max="5872" width="5.85546875" style="1" customWidth="1"/>
    <col min="5873" max="5873" width="8.140625" style="1" customWidth="1"/>
    <col min="5874" max="5874" width="48" style="1" customWidth="1"/>
    <col min="5875" max="5875" width="22.5703125" style="1" customWidth="1"/>
    <col min="5876" max="5876" width="14.7109375" style="1" customWidth="1"/>
    <col min="5877" max="5877" width="12.42578125" style="1" customWidth="1"/>
    <col min="5878" max="5878" width="23.7109375" style="1" customWidth="1"/>
    <col min="5879" max="5880" width="15.5703125" style="1" customWidth="1"/>
    <col min="5881" max="6127" width="9.140625" style="1"/>
    <col min="6128" max="6128" width="5.85546875" style="1" customWidth="1"/>
    <col min="6129" max="6129" width="8.140625" style="1" customWidth="1"/>
    <col min="6130" max="6130" width="48" style="1" customWidth="1"/>
    <col min="6131" max="6131" width="22.5703125" style="1" customWidth="1"/>
    <col min="6132" max="6132" width="14.7109375" style="1" customWidth="1"/>
    <col min="6133" max="6133" width="12.42578125" style="1" customWidth="1"/>
    <col min="6134" max="6134" width="23.7109375" style="1" customWidth="1"/>
    <col min="6135" max="6136" width="15.5703125" style="1" customWidth="1"/>
    <col min="6137" max="6383" width="9.140625" style="1"/>
    <col min="6384" max="6384" width="5.85546875" style="1" customWidth="1"/>
    <col min="6385" max="6385" width="8.140625" style="1" customWidth="1"/>
    <col min="6386" max="6386" width="48" style="1" customWidth="1"/>
    <col min="6387" max="6387" width="22.5703125" style="1" customWidth="1"/>
    <col min="6388" max="6388" width="14.7109375" style="1" customWidth="1"/>
    <col min="6389" max="6389" width="12.42578125" style="1" customWidth="1"/>
    <col min="6390" max="6390" width="23.7109375" style="1" customWidth="1"/>
    <col min="6391" max="6392" width="15.5703125" style="1" customWidth="1"/>
    <col min="6393" max="6639" width="9.140625" style="1"/>
    <col min="6640" max="6640" width="5.85546875" style="1" customWidth="1"/>
    <col min="6641" max="6641" width="8.140625" style="1" customWidth="1"/>
    <col min="6642" max="6642" width="48" style="1" customWidth="1"/>
    <col min="6643" max="6643" width="22.5703125" style="1" customWidth="1"/>
    <col min="6644" max="6644" width="14.7109375" style="1" customWidth="1"/>
    <col min="6645" max="6645" width="12.42578125" style="1" customWidth="1"/>
    <col min="6646" max="6646" width="23.7109375" style="1" customWidth="1"/>
    <col min="6647" max="6648" width="15.5703125" style="1" customWidth="1"/>
    <col min="6649" max="6895" width="9.140625" style="1"/>
    <col min="6896" max="6896" width="5.85546875" style="1" customWidth="1"/>
    <col min="6897" max="6897" width="8.140625" style="1" customWidth="1"/>
    <col min="6898" max="6898" width="48" style="1" customWidth="1"/>
    <col min="6899" max="6899" width="22.5703125" style="1" customWidth="1"/>
    <col min="6900" max="6900" width="14.7109375" style="1" customWidth="1"/>
    <col min="6901" max="6901" width="12.42578125" style="1" customWidth="1"/>
    <col min="6902" max="6902" width="23.7109375" style="1" customWidth="1"/>
    <col min="6903" max="6904" width="15.5703125" style="1" customWidth="1"/>
    <col min="6905" max="7151" width="9.140625" style="1"/>
    <col min="7152" max="7152" width="5.85546875" style="1" customWidth="1"/>
    <col min="7153" max="7153" width="8.140625" style="1" customWidth="1"/>
    <col min="7154" max="7154" width="48" style="1" customWidth="1"/>
    <col min="7155" max="7155" width="22.5703125" style="1" customWidth="1"/>
    <col min="7156" max="7156" width="14.7109375" style="1" customWidth="1"/>
    <col min="7157" max="7157" width="12.42578125" style="1" customWidth="1"/>
    <col min="7158" max="7158" width="23.7109375" style="1" customWidth="1"/>
    <col min="7159" max="7160" width="15.5703125" style="1" customWidth="1"/>
    <col min="7161" max="7407" width="9.140625" style="1"/>
    <col min="7408" max="7408" width="5.85546875" style="1" customWidth="1"/>
    <col min="7409" max="7409" width="8.140625" style="1" customWidth="1"/>
    <col min="7410" max="7410" width="48" style="1" customWidth="1"/>
    <col min="7411" max="7411" width="22.5703125" style="1" customWidth="1"/>
    <col min="7412" max="7412" width="14.7109375" style="1" customWidth="1"/>
    <col min="7413" max="7413" width="12.42578125" style="1" customWidth="1"/>
    <col min="7414" max="7414" width="23.7109375" style="1" customWidth="1"/>
    <col min="7415" max="7416" width="15.5703125" style="1" customWidth="1"/>
    <col min="7417" max="7663" width="9.140625" style="1"/>
    <col min="7664" max="7664" width="5.85546875" style="1" customWidth="1"/>
    <col min="7665" max="7665" width="8.140625" style="1" customWidth="1"/>
    <col min="7666" max="7666" width="48" style="1" customWidth="1"/>
    <col min="7667" max="7667" width="22.5703125" style="1" customWidth="1"/>
    <col min="7668" max="7668" width="14.7109375" style="1" customWidth="1"/>
    <col min="7669" max="7669" width="12.42578125" style="1" customWidth="1"/>
    <col min="7670" max="7670" width="23.7109375" style="1" customWidth="1"/>
    <col min="7671" max="7672" width="15.5703125" style="1" customWidth="1"/>
    <col min="7673" max="7919" width="9.140625" style="1"/>
    <col min="7920" max="7920" width="5.85546875" style="1" customWidth="1"/>
    <col min="7921" max="7921" width="8.140625" style="1" customWidth="1"/>
    <col min="7922" max="7922" width="48" style="1" customWidth="1"/>
    <col min="7923" max="7923" width="22.5703125" style="1" customWidth="1"/>
    <col min="7924" max="7924" width="14.7109375" style="1" customWidth="1"/>
    <col min="7925" max="7925" width="12.42578125" style="1" customWidth="1"/>
    <col min="7926" max="7926" width="23.7109375" style="1" customWidth="1"/>
    <col min="7927" max="7928" width="15.5703125" style="1" customWidth="1"/>
    <col min="7929" max="8175" width="9.140625" style="1"/>
    <col min="8176" max="8176" width="5.85546875" style="1" customWidth="1"/>
    <col min="8177" max="8177" width="8.140625" style="1" customWidth="1"/>
    <col min="8178" max="8178" width="48" style="1" customWidth="1"/>
    <col min="8179" max="8179" width="22.5703125" style="1" customWidth="1"/>
    <col min="8180" max="8180" width="14.7109375" style="1" customWidth="1"/>
    <col min="8181" max="8181" width="12.42578125" style="1" customWidth="1"/>
    <col min="8182" max="8182" width="23.7109375" style="1" customWidth="1"/>
    <col min="8183" max="8184" width="15.5703125" style="1" customWidth="1"/>
    <col min="8185" max="8431" width="9.140625" style="1"/>
    <col min="8432" max="8432" width="5.85546875" style="1" customWidth="1"/>
    <col min="8433" max="8433" width="8.140625" style="1" customWidth="1"/>
    <col min="8434" max="8434" width="48" style="1" customWidth="1"/>
    <col min="8435" max="8435" width="22.5703125" style="1" customWidth="1"/>
    <col min="8436" max="8436" width="14.7109375" style="1" customWidth="1"/>
    <col min="8437" max="8437" width="12.42578125" style="1" customWidth="1"/>
    <col min="8438" max="8438" width="23.7109375" style="1" customWidth="1"/>
    <col min="8439" max="8440" width="15.5703125" style="1" customWidth="1"/>
    <col min="8441" max="8687" width="9.140625" style="1"/>
    <col min="8688" max="8688" width="5.85546875" style="1" customWidth="1"/>
    <col min="8689" max="8689" width="8.140625" style="1" customWidth="1"/>
    <col min="8690" max="8690" width="48" style="1" customWidth="1"/>
    <col min="8691" max="8691" width="22.5703125" style="1" customWidth="1"/>
    <col min="8692" max="8692" width="14.7109375" style="1" customWidth="1"/>
    <col min="8693" max="8693" width="12.42578125" style="1" customWidth="1"/>
    <col min="8694" max="8694" width="23.7109375" style="1" customWidth="1"/>
    <col min="8695" max="8696" width="15.5703125" style="1" customWidth="1"/>
    <col min="8697" max="8943" width="9.140625" style="1"/>
    <col min="8944" max="8944" width="5.85546875" style="1" customWidth="1"/>
    <col min="8945" max="8945" width="8.140625" style="1" customWidth="1"/>
    <col min="8946" max="8946" width="48" style="1" customWidth="1"/>
    <col min="8947" max="8947" width="22.5703125" style="1" customWidth="1"/>
    <col min="8948" max="8948" width="14.7109375" style="1" customWidth="1"/>
    <col min="8949" max="8949" width="12.42578125" style="1" customWidth="1"/>
    <col min="8950" max="8950" width="23.7109375" style="1" customWidth="1"/>
    <col min="8951" max="8952" width="15.5703125" style="1" customWidth="1"/>
    <col min="8953" max="9199" width="9.140625" style="1"/>
    <col min="9200" max="9200" width="5.85546875" style="1" customWidth="1"/>
    <col min="9201" max="9201" width="8.140625" style="1" customWidth="1"/>
    <col min="9202" max="9202" width="48" style="1" customWidth="1"/>
    <col min="9203" max="9203" width="22.5703125" style="1" customWidth="1"/>
    <col min="9204" max="9204" width="14.7109375" style="1" customWidth="1"/>
    <col min="9205" max="9205" width="12.42578125" style="1" customWidth="1"/>
    <col min="9206" max="9206" width="23.7109375" style="1" customWidth="1"/>
    <col min="9207" max="9208" width="15.5703125" style="1" customWidth="1"/>
    <col min="9209" max="9455" width="9.140625" style="1"/>
    <col min="9456" max="9456" width="5.85546875" style="1" customWidth="1"/>
    <col min="9457" max="9457" width="8.140625" style="1" customWidth="1"/>
    <col min="9458" max="9458" width="48" style="1" customWidth="1"/>
    <col min="9459" max="9459" width="22.5703125" style="1" customWidth="1"/>
    <col min="9460" max="9460" width="14.7109375" style="1" customWidth="1"/>
    <col min="9461" max="9461" width="12.42578125" style="1" customWidth="1"/>
    <col min="9462" max="9462" width="23.7109375" style="1" customWidth="1"/>
    <col min="9463" max="9464" width="15.5703125" style="1" customWidth="1"/>
    <col min="9465" max="9711" width="9.140625" style="1"/>
    <col min="9712" max="9712" width="5.85546875" style="1" customWidth="1"/>
    <col min="9713" max="9713" width="8.140625" style="1" customWidth="1"/>
    <col min="9714" max="9714" width="48" style="1" customWidth="1"/>
    <col min="9715" max="9715" width="22.5703125" style="1" customWidth="1"/>
    <col min="9716" max="9716" width="14.7109375" style="1" customWidth="1"/>
    <col min="9717" max="9717" width="12.42578125" style="1" customWidth="1"/>
    <col min="9718" max="9718" width="23.7109375" style="1" customWidth="1"/>
    <col min="9719" max="9720" width="15.5703125" style="1" customWidth="1"/>
    <col min="9721" max="9967" width="9.140625" style="1"/>
    <col min="9968" max="9968" width="5.85546875" style="1" customWidth="1"/>
    <col min="9969" max="9969" width="8.140625" style="1" customWidth="1"/>
    <col min="9970" max="9970" width="48" style="1" customWidth="1"/>
    <col min="9971" max="9971" width="22.5703125" style="1" customWidth="1"/>
    <col min="9972" max="9972" width="14.7109375" style="1" customWidth="1"/>
    <col min="9973" max="9973" width="12.42578125" style="1" customWidth="1"/>
    <col min="9974" max="9974" width="23.7109375" style="1" customWidth="1"/>
    <col min="9975" max="9976" width="15.5703125" style="1" customWidth="1"/>
    <col min="9977" max="10223" width="9.140625" style="1"/>
    <col min="10224" max="10224" width="5.85546875" style="1" customWidth="1"/>
    <col min="10225" max="10225" width="8.140625" style="1" customWidth="1"/>
    <col min="10226" max="10226" width="48" style="1" customWidth="1"/>
    <col min="10227" max="10227" width="22.5703125" style="1" customWidth="1"/>
    <col min="10228" max="10228" width="14.7109375" style="1" customWidth="1"/>
    <col min="10229" max="10229" width="12.42578125" style="1" customWidth="1"/>
    <col min="10230" max="10230" width="23.7109375" style="1" customWidth="1"/>
    <col min="10231" max="10232" width="15.5703125" style="1" customWidth="1"/>
    <col min="10233" max="10479" width="9.140625" style="1"/>
    <col min="10480" max="10480" width="5.85546875" style="1" customWidth="1"/>
    <col min="10481" max="10481" width="8.140625" style="1" customWidth="1"/>
    <col min="10482" max="10482" width="48" style="1" customWidth="1"/>
    <col min="10483" max="10483" width="22.5703125" style="1" customWidth="1"/>
    <col min="10484" max="10484" width="14.7109375" style="1" customWidth="1"/>
    <col min="10485" max="10485" width="12.42578125" style="1" customWidth="1"/>
    <col min="10486" max="10486" width="23.7109375" style="1" customWidth="1"/>
    <col min="10487" max="10488" width="15.5703125" style="1" customWidth="1"/>
    <col min="10489" max="10735" width="9.140625" style="1"/>
    <col min="10736" max="10736" width="5.85546875" style="1" customWidth="1"/>
    <col min="10737" max="10737" width="8.140625" style="1" customWidth="1"/>
    <col min="10738" max="10738" width="48" style="1" customWidth="1"/>
    <col min="10739" max="10739" width="22.5703125" style="1" customWidth="1"/>
    <col min="10740" max="10740" width="14.7109375" style="1" customWidth="1"/>
    <col min="10741" max="10741" width="12.42578125" style="1" customWidth="1"/>
    <col min="10742" max="10742" width="23.7109375" style="1" customWidth="1"/>
    <col min="10743" max="10744" width="15.5703125" style="1" customWidth="1"/>
    <col min="10745" max="10991" width="9.140625" style="1"/>
    <col min="10992" max="10992" width="5.85546875" style="1" customWidth="1"/>
    <col min="10993" max="10993" width="8.140625" style="1" customWidth="1"/>
    <col min="10994" max="10994" width="48" style="1" customWidth="1"/>
    <col min="10995" max="10995" width="22.5703125" style="1" customWidth="1"/>
    <col min="10996" max="10996" width="14.7109375" style="1" customWidth="1"/>
    <col min="10997" max="10997" width="12.42578125" style="1" customWidth="1"/>
    <col min="10998" max="10998" width="23.7109375" style="1" customWidth="1"/>
    <col min="10999" max="11000" width="15.5703125" style="1" customWidth="1"/>
    <col min="11001" max="11247" width="9.140625" style="1"/>
    <col min="11248" max="11248" width="5.85546875" style="1" customWidth="1"/>
    <col min="11249" max="11249" width="8.140625" style="1" customWidth="1"/>
    <col min="11250" max="11250" width="48" style="1" customWidth="1"/>
    <col min="11251" max="11251" width="22.5703125" style="1" customWidth="1"/>
    <col min="11252" max="11252" width="14.7109375" style="1" customWidth="1"/>
    <col min="11253" max="11253" width="12.42578125" style="1" customWidth="1"/>
    <col min="11254" max="11254" width="23.7109375" style="1" customWidth="1"/>
    <col min="11255" max="11256" width="15.5703125" style="1" customWidth="1"/>
    <col min="11257" max="11503" width="9.140625" style="1"/>
    <col min="11504" max="11504" width="5.85546875" style="1" customWidth="1"/>
    <col min="11505" max="11505" width="8.140625" style="1" customWidth="1"/>
    <col min="11506" max="11506" width="48" style="1" customWidth="1"/>
    <col min="11507" max="11507" width="22.5703125" style="1" customWidth="1"/>
    <col min="11508" max="11508" width="14.7109375" style="1" customWidth="1"/>
    <col min="11509" max="11509" width="12.42578125" style="1" customWidth="1"/>
    <col min="11510" max="11510" width="23.7109375" style="1" customWidth="1"/>
    <col min="11511" max="11512" width="15.5703125" style="1" customWidth="1"/>
    <col min="11513" max="11759" width="9.140625" style="1"/>
    <col min="11760" max="11760" width="5.85546875" style="1" customWidth="1"/>
    <col min="11761" max="11761" width="8.140625" style="1" customWidth="1"/>
    <col min="11762" max="11762" width="48" style="1" customWidth="1"/>
    <col min="11763" max="11763" width="22.5703125" style="1" customWidth="1"/>
    <col min="11764" max="11764" width="14.7109375" style="1" customWidth="1"/>
    <col min="11765" max="11765" width="12.42578125" style="1" customWidth="1"/>
    <col min="11766" max="11766" width="23.7109375" style="1" customWidth="1"/>
    <col min="11767" max="11768" width="15.5703125" style="1" customWidth="1"/>
    <col min="11769" max="12015" width="9.140625" style="1"/>
    <col min="12016" max="12016" width="5.85546875" style="1" customWidth="1"/>
    <col min="12017" max="12017" width="8.140625" style="1" customWidth="1"/>
    <col min="12018" max="12018" width="48" style="1" customWidth="1"/>
    <col min="12019" max="12019" width="22.5703125" style="1" customWidth="1"/>
    <col min="12020" max="12020" width="14.7109375" style="1" customWidth="1"/>
    <col min="12021" max="12021" width="12.42578125" style="1" customWidth="1"/>
    <col min="12022" max="12022" width="23.7109375" style="1" customWidth="1"/>
    <col min="12023" max="12024" width="15.5703125" style="1" customWidth="1"/>
    <col min="12025" max="12271" width="9.140625" style="1"/>
    <col min="12272" max="12272" width="5.85546875" style="1" customWidth="1"/>
    <col min="12273" max="12273" width="8.140625" style="1" customWidth="1"/>
    <col min="12274" max="12274" width="48" style="1" customWidth="1"/>
    <col min="12275" max="12275" width="22.5703125" style="1" customWidth="1"/>
    <col min="12276" max="12276" width="14.7109375" style="1" customWidth="1"/>
    <col min="12277" max="12277" width="12.42578125" style="1" customWidth="1"/>
    <col min="12278" max="12278" width="23.7109375" style="1" customWidth="1"/>
    <col min="12279" max="12280" width="15.5703125" style="1" customWidth="1"/>
    <col min="12281" max="12527" width="9.140625" style="1"/>
    <col min="12528" max="12528" width="5.85546875" style="1" customWidth="1"/>
    <col min="12529" max="12529" width="8.140625" style="1" customWidth="1"/>
    <col min="12530" max="12530" width="48" style="1" customWidth="1"/>
    <col min="12531" max="12531" width="22.5703125" style="1" customWidth="1"/>
    <col min="12532" max="12532" width="14.7109375" style="1" customWidth="1"/>
    <col min="12533" max="12533" width="12.42578125" style="1" customWidth="1"/>
    <col min="12534" max="12534" width="23.7109375" style="1" customWidth="1"/>
    <col min="12535" max="12536" width="15.5703125" style="1" customWidth="1"/>
    <col min="12537" max="12783" width="9.140625" style="1"/>
    <col min="12784" max="12784" width="5.85546875" style="1" customWidth="1"/>
    <col min="12785" max="12785" width="8.140625" style="1" customWidth="1"/>
    <col min="12786" max="12786" width="48" style="1" customWidth="1"/>
    <col min="12787" max="12787" width="22.5703125" style="1" customWidth="1"/>
    <col min="12788" max="12788" width="14.7109375" style="1" customWidth="1"/>
    <col min="12789" max="12789" width="12.42578125" style="1" customWidth="1"/>
    <col min="12790" max="12790" width="23.7109375" style="1" customWidth="1"/>
    <col min="12791" max="12792" width="15.5703125" style="1" customWidth="1"/>
    <col min="12793" max="13039" width="9.140625" style="1"/>
    <col min="13040" max="13040" width="5.85546875" style="1" customWidth="1"/>
    <col min="13041" max="13041" width="8.140625" style="1" customWidth="1"/>
    <col min="13042" max="13042" width="48" style="1" customWidth="1"/>
    <col min="13043" max="13043" width="22.5703125" style="1" customWidth="1"/>
    <col min="13044" max="13044" width="14.7109375" style="1" customWidth="1"/>
    <col min="13045" max="13045" width="12.42578125" style="1" customWidth="1"/>
    <col min="13046" max="13046" width="23.7109375" style="1" customWidth="1"/>
    <col min="13047" max="13048" width="15.5703125" style="1" customWidth="1"/>
    <col min="13049" max="13295" width="9.140625" style="1"/>
    <col min="13296" max="13296" width="5.85546875" style="1" customWidth="1"/>
    <col min="13297" max="13297" width="8.140625" style="1" customWidth="1"/>
    <col min="13298" max="13298" width="48" style="1" customWidth="1"/>
    <col min="13299" max="13299" width="22.5703125" style="1" customWidth="1"/>
    <col min="13300" max="13300" width="14.7109375" style="1" customWidth="1"/>
    <col min="13301" max="13301" width="12.42578125" style="1" customWidth="1"/>
    <col min="13302" max="13302" width="23.7109375" style="1" customWidth="1"/>
    <col min="13303" max="13304" width="15.5703125" style="1" customWidth="1"/>
    <col min="13305" max="13551" width="9.140625" style="1"/>
    <col min="13552" max="13552" width="5.85546875" style="1" customWidth="1"/>
    <col min="13553" max="13553" width="8.140625" style="1" customWidth="1"/>
    <col min="13554" max="13554" width="48" style="1" customWidth="1"/>
    <col min="13555" max="13555" width="22.5703125" style="1" customWidth="1"/>
    <col min="13556" max="13556" width="14.7109375" style="1" customWidth="1"/>
    <col min="13557" max="13557" width="12.42578125" style="1" customWidth="1"/>
    <col min="13558" max="13558" width="23.7109375" style="1" customWidth="1"/>
    <col min="13559" max="13560" width="15.5703125" style="1" customWidth="1"/>
    <col min="13561" max="13807" width="9.140625" style="1"/>
    <col min="13808" max="13808" width="5.85546875" style="1" customWidth="1"/>
    <col min="13809" max="13809" width="8.140625" style="1" customWidth="1"/>
    <col min="13810" max="13810" width="48" style="1" customWidth="1"/>
    <col min="13811" max="13811" width="22.5703125" style="1" customWidth="1"/>
    <col min="13812" max="13812" width="14.7109375" style="1" customWidth="1"/>
    <col min="13813" max="13813" width="12.42578125" style="1" customWidth="1"/>
    <col min="13814" max="13814" width="23.7109375" style="1" customWidth="1"/>
    <col min="13815" max="13816" width="15.5703125" style="1" customWidth="1"/>
    <col min="13817" max="14063" width="9.140625" style="1"/>
    <col min="14064" max="14064" width="5.85546875" style="1" customWidth="1"/>
    <col min="14065" max="14065" width="8.140625" style="1" customWidth="1"/>
    <col min="14066" max="14066" width="48" style="1" customWidth="1"/>
    <col min="14067" max="14067" width="22.5703125" style="1" customWidth="1"/>
    <col min="14068" max="14068" width="14.7109375" style="1" customWidth="1"/>
    <col min="14069" max="14069" width="12.42578125" style="1" customWidth="1"/>
    <col min="14070" max="14070" width="23.7109375" style="1" customWidth="1"/>
    <col min="14071" max="14072" width="15.5703125" style="1" customWidth="1"/>
    <col min="14073" max="14319" width="9.140625" style="1"/>
    <col min="14320" max="14320" width="5.85546875" style="1" customWidth="1"/>
    <col min="14321" max="14321" width="8.140625" style="1" customWidth="1"/>
    <col min="14322" max="14322" width="48" style="1" customWidth="1"/>
    <col min="14323" max="14323" width="22.5703125" style="1" customWidth="1"/>
    <col min="14324" max="14324" width="14.7109375" style="1" customWidth="1"/>
    <col min="14325" max="14325" width="12.42578125" style="1" customWidth="1"/>
    <col min="14326" max="14326" width="23.7109375" style="1" customWidth="1"/>
    <col min="14327" max="14328" width="15.5703125" style="1" customWidth="1"/>
    <col min="14329" max="14575" width="9.140625" style="1"/>
    <col min="14576" max="14576" width="5.85546875" style="1" customWidth="1"/>
    <col min="14577" max="14577" width="8.140625" style="1" customWidth="1"/>
    <col min="14578" max="14578" width="48" style="1" customWidth="1"/>
    <col min="14579" max="14579" width="22.5703125" style="1" customWidth="1"/>
    <col min="14580" max="14580" width="14.7109375" style="1" customWidth="1"/>
    <col min="14581" max="14581" width="12.42578125" style="1" customWidth="1"/>
    <col min="14582" max="14582" width="23.7109375" style="1" customWidth="1"/>
    <col min="14583" max="14584" width="15.5703125" style="1" customWidth="1"/>
    <col min="14585" max="14831" width="9.140625" style="1"/>
    <col min="14832" max="14832" width="5.85546875" style="1" customWidth="1"/>
    <col min="14833" max="14833" width="8.140625" style="1" customWidth="1"/>
    <col min="14834" max="14834" width="48" style="1" customWidth="1"/>
    <col min="14835" max="14835" width="22.5703125" style="1" customWidth="1"/>
    <col min="14836" max="14836" width="14.7109375" style="1" customWidth="1"/>
    <col min="14837" max="14837" width="12.42578125" style="1" customWidth="1"/>
    <col min="14838" max="14838" width="23.7109375" style="1" customWidth="1"/>
    <col min="14839" max="14840" width="15.5703125" style="1" customWidth="1"/>
    <col min="14841" max="15087" width="9.140625" style="1"/>
    <col min="15088" max="15088" width="5.85546875" style="1" customWidth="1"/>
    <col min="15089" max="15089" width="8.140625" style="1" customWidth="1"/>
    <col min="15090" max="15090" width="48" style="1" customWidth="1"/>
    <col min="15091" max="15091" width="22.5703125" style="1" customWidth="1"/>
    <col min="15092" max="15092" width="14.7109375" style="1" customWidth="1"/>
    <col min="15093" max="15093" width="12.42578125" style="1" customWidth="1"/>
    <col min="15094" max="15094" width="23.7109375" style="1" customWidth="1"/>
    <col min="15095" max="15096" width="15.5703125" style="1" customWidth="1"/>
    <col min="15097" max="15343" width="9.140625" style="1"/>
    <col min="15344" max="15344" width="5.85546875" style="1" customWidth="1"/>
    <col min="15345" max="15345" width="8.140625" style="1" customWidth="1"/>
    <col min="15346" max="15346" width="48" style="1" customWidth="1"/>
    <col min="15347" max="15347" width="22.5703125" style="1" customWidth="1"/>
    <col min="15348" max="15348" width="14.7109375" style="1" customWidth="1"/>
    <col min="15349" max="15349" width="12.42578125" style="1" customWidth="1"/>
    <col min="15350" max="15350" width="23.7109375" style="1" customWidth="1"/>
    <col min="15351" max="15352" width="15.5703125" style="1" customWidth="1"/>
    <col min="15353" max="15599" width="9.140625" style="1"/>
    <col min="15600" max="15600" width="5.85546875" style="1" customWidth="1"/>
    <col min="15601" max="15601" width="8.140625" style="1" customWidth="1"/>
    <col min="15602" max="15602" width="48" style="1" customWidth="1"/>
    <col min="15603" max="15603" width="22.5703125" style="1" customWidth="1"/>
    <col min="15604" max="15604" width="14.7109375" style="1" customWidth="1"/>
    <col min="15605" max="15605" width="12.42578125" style="1" customWidth="1"/>
    <col min="15606" max="15606" width="23.7109375" style="1" customWidth="1"/>
    <col min="15607" max="15608" width="15.5703125" style="1" customWidth="1"/>
    <col min="15609" max="15855" width="9.140625" style="1"/>
    <col min="15856" max="15856" width="5.85546875" style="1" customWidth="1"/>
    <col min="15857" max="15857" width="8.140625" style="1" customWidth="1"/>
    <col min="15858" max="15858" width="48" style="1" customWidth="1"/>
    <col min="15859" max="15859" width="22.5703125" style="1" customWidth="1"/>
    <col min="15860" max="15860" width="14.7109375" style="1" customWidth="1"/>
    <col min="15861" max="15861" width="12.42578125" style="1" customWidth="1"/>
    <col min="15862" max="15862" width="23.7109375" style="1" customWidth="1"/>
    <col min="15863" max="15864" width="15.5703125" style="1" customWidth="1"/>
    <col min="15865" max="16111" width="9.140625" style="1"/>
    <col min="16112" max="16112" width="5.85546875" style="1" customWidth="1"/>
    <col min="16113" max="16113" width="8.140625" style="1" customWidth="1"/>
    <col min="16114" max="16114" width="48" style="1" customWidth="1"/>
    <col min="16115" max="16115" width="22.5703125" style="1" customWidth="1"/>
    <col min="16116" max="16116" width="14.7109375" style="1" customWidth="1"/>
    <col min="16117" max="16117" width="12.42578125" style="1" customWidth="1"/>
    <col min="16118" max="16118" width="23.7109375" style="1" customWidth="1"/>
    <col min="16119" max="16120" width="15.5703125" style="1" customWidth="1"/>
    <col min="16121" max="16363" width="9.140625" style="1"/>
    <col min="16364" max="16384" width="8.85546875" style="1" customWidth="1"/>
  </cols>
  <sheetData>
    <row r="1" spans="1:3" s="18" customFormat="1" x14ac:dyDescent="0.25">
      <c r="C1" s="51"/>
    </row>
    <row r="2" spans="1:3" s="28" customFormat="1" ht="62.25" customHeight="1" x14ac:dyDescent="0.25">
      <c r="B2" s="88" t="s">
        <v>110</v>
      </c>
      <c r="C2" s="89"/>
    </row>
    <row r="3" spans="1:3" s="31" customFormat="1" ht="18.75" x14ac:dyDescent="0.3">
      <c r="A3" s="29"/>
      <c r="B3" s="30"/>
      <c r="C3" s="54"/>
    </row>
    <row r="4" spans="1:3" s="21" customFormat="1" ht="39" customHeight="1" x14ac:dyDescent="0.25">
      <c r="A4" s="43">
        <v>1</v>
      </c>
      <c r="B4" s="44" t="s">
        <v>66</v>
      </c>
      <c r="C4" s="64">
        <v>977749.67</v>
      </c>
    </row>
    <row r="5" spans="1:3" s="21" customFormat="1" ht="39" customHeight="1" x14ac:dyDescent="0.25">
      <c r="A5" s="43">
        <v>2</v>
      </c>
      <c r="B5" s="44" t="s">
        <v>92</v>
      </c>
      <c r="C5" s="64">
        <f>800*12</f>
        <v>9600</v>
      </c>
    </row>
    <row r="6" spans="1:3" s="21" customFormat="1" ht="39" customHeight="1" x14ac:dyDescent="0.25">
      <c r="A6" s="43">
        <v>3</v>
      </c>
      <c r="B6" s="44" t="s">
        <v>93</v>
      </c>
      <c r="C6" s="64">
        <v>7900</v>
      </c>
    </row>
    <row r="7" spans="1:3" s="21" customFormat="1" ht="46.9" customHeight="1" x14ac:dyDescent="0.25">
      <c r="A7" s="45">
        <v>4</v>
      </c>
      <c r="B7" s="44" t="s">
        <v>67</v>
      </c>
      <c r="C7" s="65">
        <v>910718.04</v>
      </c>
    </row>
    <row r="8" spans="1:3" s="18" customFormat="1" ht="44.45" customHeight="1" x14ac:dyDescent="0.25">
      <c r="A8" s="45">
        <v>5</v>
      </c>
      <c r="B8" s="44" t="s">
        <v>68</v>
      </c>
      <c r="C8" s="65">
        <f>C4-C7</f>
        <v>67031.63</v>
      </c>
    </row>
    <row r="9" spans="1:3" s="18" customFormat="1" ht="44.45" customHeight="1" x14ac:dyDescent="0.25">
      <c r="A9" s="45">
        <v>6</v>
      </c>
      <c r="B9" s="44" t="s">
        <v>69</v>
      </c>
      <c r="C9" s="77">
        <v>0</v>
      </c>
    </row>
    <row r="10" spans="1:3" ht="53.45" customHeight="1" x14ac:dyDescent="0.25">
      <c r="A10" s="46" t="s">
        <v>0</v>
      </c>
      <c r="B10" s="46" t="s">
        <v>1</v>
      </c>
      <c r="C10" s="47" t="s">
        <v>70</v>
      </c>
    </row>
    <row r="11" spans="1:3" ht="31.5" x14ac:dyDescent="0.25">
      <c r="A11" s="3">
        <v>1</v>
      </c>
      <c r="B11" s="5" t="s">
        <v>9</v>
      </c>
      <c r="C11" s="7">
        <f>янв!G8+фев!G8+мар!G8+апр!G8+май!G8+июнь!G8+июль!G8+авг!G8+сен!G8+окт!G8+ноя!G8+дек!G8</f>
        <v>16868.929</v>
      </c>
    </row>
    <row r="12" spans="1:3" x14ac:dyDescent="0.25">
      <c r="A12" s="3">
        <f t="shared" ref="A12:A30" si="0">A11+1</f>
        <v>2</v>
      </c>
      <c r="B12" s="5" t="s">
        <v>55</v>
      </c>
      <c r="C12" s="7">
        <f>янв!G9+фев!G9+мар!G9+апр!G9+май!G9+июнь!G9+июль!G9+авг!G9+сен!G9+окт!G9+ноя!G9+дек!G9</f>
        <v>3978.9119999999998</v>
      </c>
    </row>
    <row r="13" spans="1:3" x14ac:dyDescent="0.25">
      <c r="A13" s="3">
        <f t="shared" si="0"/>
        <v>3</v>
      </c>
      <c r="B13" s="5" t="s">
        <v>13</v>
      </c>
      <c r="C13" s="7">
        <f>янв!G10+фев!G10+мар!G10+апр!G10+май!G10+июнь!G10+июль!G10+авг!G10+сен!G10+окт!G10+ноя!G10+дек!G10</f>
        <v>8413.741</v>
      </c>
    </row>
    <row r="14" spans="1:3" ht="52.15" customHeight="1" x14ac:dyDescent="0.25">
      <c r="A14" s="3">
        <f t="shared" si="0"/>
        <v>4</v>
      </c>
      <c r="B14" s="5" t="s">
        <v>14</v>
      </c>
      <c r="C14" s="7">
        <f>янв!G11+фев!G11+мар!G11+апр!G11+май!G11+июнь!G11+июль!G11+авг!G11+сен!G11+окт!G11+ноя!G11+дек!G11</f>
        <v>3481.5479999999993</v>
      </c>
    </row>
    <row r="15" spans="1:3" x14ac:dyDescent="0.25">
      <c r="A15" s="3">
        <f t="shared" si="0"/>
        <v>5</v>
      </c>
      <c r="B15" s="5" t="s">
        <v>16</v>
      </c>
      <c r="C15" s="7">
        <f>янв!G12+фев!G12+мар!G12+апр!G12+май!G12+июнь!G12+июль!G12+авг!G12+сен!G12+окт!G12+ноя!G12+дек!G12</f>
        <v>1989.4559999999999</v>
      </c>
    </row>
    <row r="16" spans="1:3" ht="31.5" x14ac:dyDescent="0.25">
      <c r="A16" s="3">
        <f t="shared" si="0"/>
        <v>6</v>
      </c>
      <c r="B16" s="5" t="s">
        <v>19</v>
      </c>
      <c r="C16" s="7">
        <f>янв!G13+фев!G13+мар!G13+апр!G13+май!G13+июнь!G13+июль!G13+авг!G13+сен!G13+окт!G13+ноя!G13+дек!G13</f>
        <v>10403.197</v>
      </c>
    </row>
    <row r="17" spans="1:3" x14ac:dyDescent="0.25">
      <c r="A17" s="3">
        <f t="shared" si="0"/>
        <v>7</v>
      </c>
      <c r="B17" s="5" t="s">
        <v>56</v>
      </c>
      <c r="C17" s="7">
        <f>янв!G14+фев!G14+мар!G14+апр!G14+май!G14+июнь!G14+июль!G14+авг!G14+сен!G14+окт!G14+ноя!G14+дек!G14</f>
        <v>9408.469000000001</v>
      </c>
    </row>
    <row r="18" spans="1:3" x14ac:dyDescent="0.25">
      <c r="A18" s="3">
        <f t="shared" si="0"/>
        <v>8</v>
      </c>
      <c r="B18" s="5" t="s">
        <v>23</v>
      </c>
      <c r="C18" s="7">
        <f>янв!G15+фев!G15+мар!G15+апр!G15+май!G15+июнь!G15+июль!G15+авг!G15+сен!G15+окт!G15+ноя!G15+дек!G15</f>
        <v>9905.8330000000042</v>
      </c>
    </row>
    <row r="19" spans="1:3" ht="36" customHeight="1" x14ac:dyDescent="0.25">
      <c r="A19" s="3">
        <f t="shared" si="0"/>
        <v>9</v>
      </c>
      <c r="B19" s="5" t="s">
        <v>24</v>
      </c>
      <c r="C19" s="7">
        <f>янв!G16+фев!G16+мар!G16+апр!G16+май!G16+июнь!G16+июль!G16+авг!G16+сен!G16+окт!G16+ноя!G16+дек!G16</f>
        <v>26774.761999999992</v>
      </c>
    </row>
    <row r="20" spans="1:3" ht="46.15" customHeight="1" x14ac:dyDescent="0.25">
      <c r="A20" s="3">
        <f t="shared" si="0"/>
        <v>10</v>
      </c>
      <c r="B20" s="5" t="s">
        <v>25</v>
      </c>
      <c r="C20" s="7">
        <f>янв!G17+фев!G17+мар!G17+апр!G17+май!G17+июнь!G17+июль!G17+авг!G17+сен!G17+окт!G17+ноя!G17+дек!G17</f>
        <v>22795.849999999991</v>
      </c>
    </row>
    <row r="21" spans="1:3" ht="29.45" customHeight="1" x14ac:dyDescent="0.25">
      <c r="A21" s="3">
        <f t="shared" si="0"/>
        <v>11</v>
      </c>
      <c r="B21" s="5" t="s">
        <v>26</v>
      </c>
      <c r="C21" s="7">
        <f>янв!G18+фев!G18+мар!G18+апр!G18+май!G18+июнь!G18+июль!G18+авг!G18+сен!G18+окт!G18+ноя!G18+дек!G18</f>
        <v>2486.8200000000011</v>
      </c>
    </row>
    <row r="22" spans="1:3" ht="47.45" customHeight="1" x14ac:dyDescent="0.25">
      <c r="A22" s="3">
        <f t="shared" si="0"/>
        <v>12</v>
      </c>
      <c r="B22" s="5" t="s">
        <v>28</v>
      </c>
      <c r="C22" s="7">
        <f>янв!G19+фев!G19+мар!G19+апр!G19+май!G19+июнь!G19+июль!G19+авг!G19+сен!G19+окт!G19+ноя!G19+дек!G19</f>
        <v>3978.9119999999998</v>
      </c>
    </row>
    <row r="23" spans="1:3" x14ac:dyDescent="0.25">
      <c r="A23" s="3">
        <f t="shared" si="0"/>
        <v>13</v>
      </c>
      <c r="B23" s="5" t="s">
        <v>30</v>
      </c>
      <c r="C23" s="7">
        <f>янв!G20+фев!G20+мар!G20+апр!G20+май!G20+июнь!G20+июль!G20+авг!G20+сен!G20+окт!G20+ноя!G20+дек!G20</f>
        <v>25282.669999999995</v>
      </c>
    </row>
    <row r="24" spans="1:3" x14ac:dyDescent="0.25">
      <c r="A24" s="3">
        <f t="shared" si="0"/>
        <v>14</v>
      </c>
      <c r="B24" s="5" t="s">
        <v>44</v>
      </c>
      <c r="C24" s="7">
        <f>янв!G21+фев!G21+мар!G21+апр!G21+май!G21+июнь!G21+июль!G21+авг!G21+сен!G21+окт!G21+ноя!G21+дек!G21</f>
        <v>79826.922000000035</v>
      </c>
    </row>
    <row r="25" spans="1:3" ht="31.5" x14ac:dyDescent="0.25">
      <c r="A25" s="3">
        <f t="shared" si="0"/>
        <v>15</v>
      </c>
      <c r="B25" s="5" t="s">
        <v>59</v>
      </c>
      <c r="C25" s="7">
        <f>янв!G22+фев!G22+мар!G22+апр!G22+май!G22+июнь!G22+июль!G22+авг!G22+сен!G22+окт!G22+ноя!G22+дек!G22</f>
        <v>178470.78200000004</v>
      </c>
    </row>
    <row r="26" spans="1:3" x14ac:dyDescent="0.25">
      <c r="A26" s="3">
        <f t="shared" si="0"/>
        <v>16</v>
      </c>
      <c r="B26" s="9" t="s">
        <v>35</v>
      </c>
      <c r="C26" s="7">
        <f>янв!G23+фев!G23+мар!G23+апр!G23+май!G23+июнь!G23+июль!G23+авг!G23+сен!G23+окт!G23+ноя!G23+дек!G23</f>
        <v>151667.48480000001</v>
      </c>
    </row>
    <row r="27" spans="1:3" x14ac:dyDescent="0.25">
      <c r="A27" s="3">
        <f t="shared" si="0"/>
        <v>17</v>
      </c>
      <c r="B27" s="9" t="s">
        <v>37</v>
      </c>
      <c r="C27" s="7">
        <f>янв!G24+фев!G24+мар!G24+апр!G24+май!G24+июнь!G24+июль!G24+авг!G24+сен!G24+окт!G24+ноя!G24+дек!G24</f>
        <v>84759.115000000005</v>
      </c>
    </row>
    <row r="28" spans="1:3" x14ac:dyDescent="0.25">
      <c r="A28" s="3">
        <f t="shared" si="0"/>
        <v>18</v>
      </c>
      <c r="B28" s="9" t="s">
        <v>38</v>
      </c>
      <c r="C28" s="7">
        <f>янв!G25+фев!G25+мар!G25+апр!G25+май!G25+июнь!G25+июль!G25+авг!G25+сен!G25+окт!G25+ноя!G25+дек!G25</f>
        <v>6921.6489999999985</v>
      </c>
    </row>
    <row r="29" spans="1:3" ht="48.75" customHeight="1" x14ac:dyDescent="0.25">
      <c r="A29" s="3">
        <f t="shared" si="0"/>
        <v>19</v>
      </c>
      <c r="B29" s="15" t="s">
        <v>40</v>
      </c>
      <c r="C29" s="7">
        <f>янв!G26+фев!G26+мар!G26+апр!G26+май!G26+июнь!G26+июль!G26+авг!G26+сен!G26+окт!G26+ноя!G26+дек!G26</f>
        <v>65444.813000000009</v>
      </c>
    </row>
    <row r="30" spans="1:3" s="2" customFormat="1" ht="47.25" x14ac:dyDescent="0.25">
      <c r="A30" s="3">
        <f t="shared" si="0"/>
        <v>20</v>
      </c>
      <c r="B30" s="16" t="s">
        <v>41</v>
      </c>
      <c r="C30" s="7">
        <f>янв!G27+фев!G27+мар!G27+апр!G27+май!G27+июнь!G27+июль!G27+авг!G27+сен!G27+окт!G27+ноя!G27+дек!G27</f>
        <v>120486.42899999999</v>
      </c>
    </row>
    <row r="31" spans="1:3" s="22" customFormat="1" x14ac:dyDescent="0.25">
      <c r="A31" s="82" t="s">
        <v>43</v>
      </c>
      <c r="B31" s="83"/>
      <c r="C31" s="7">
        <f>SUM(C11:C30)</f>
        <v>833346.29379999998</v>
      </c>
    </row>
    <row r="32" spans="1:3" s="41" customFormat="1" x14ac:dyDescent="0.25">
      <c r="A32" s="36" t="s">
        <v>42</v>
      </c>
      <c r="B32" s="36"/>
      <c r="C32" s="7"/>
    </row>
    <row r="33" spans="1:3" s="2" customFormat="1" ht="56.25" customHeight="1" x14ac:dyDescent="0.25">
      <c r="A33" s="48" t="s">
        <v>0</v>
      </c>
      <c r="B33" s="48" t="s">
        <v>1</v>
      </c>
      <c r="C33" s="47" t="s">
        <v>70</v>
      </c>
    </row>
    <row r="34" spans="1:3" s="41" customFormat="1" ht="28.15" customHeight="1" x14ac:dyDescent="0.25">
      <c r="A34" s="23">
        <v>1</v>
      </c>
      <c r="B34" s="24" t="s">
        <v>42</v>
      </c>
      <c r="C34" s="7">
        <f>янв!G31+фев!G31+мар!G31+апр!G31+май!G31+июнь!G31+июль!G31+авг!G31+сен!G31+окт!G31+ноя!G31+дек!G31</f>
        <v>70259.37</v>
      </c>
    </row>
    <row r="35" spans="1:3" s="41" customFormat="1" ht="36.6" customHeight="1" x14ac:dyDescent="0.25">
      <c r="A35" s="23">
        <v>2</v>
      </c>
      <c r="B35" s="16" t="s">
        <v>6</v>
      </c>
      <c r="C35" s="7">
        <f>янв!G32+фев!G32+мар!G32+апр!G32+май!G32+июнь!G32+июль!G32+авг!G32+сен!G32+окт!G32+ноя!G32+дек!G32</f>
        <v>27778</v>
      </c>
    </row>
    <row r="36" spans="1:3" s="41" customFormat="1" ht="34.5" customHeight="1" x14ac:dyDescent="0.25">
      <c r="A36" s="23">
        <f>A35+1</f>
        <v>3</v>
      </c>
      <c r="B36" s="16" t="s">
        <v>8</v>
      </c>
      <c r="C36" s="7">
        <f>янв!G33+фев!G33+мар!G33+апр!G33+май!G33+июнь!G33+июль!G33+авг!G33+сен!G33+окт!G33+ноя!G33+дек!G33</f>
        <v>20045</v>
      </c>
    </row>
    <row r="37" spans="1:3" s="42" customFormat="1" x14ac:dyDescent="0.25">
      <c r="A37" s="37" t="s">
        <v>43</v>
      </c>
      <c r="B37" s="37"/>
      <c r="C37" s="7">
        <f>SUM(C34:C36)</f>
        <v>118082.37</v>
      </c>
    </row>
    <row r="38" spans="1:3" s="22" customFormat="1" x14ac:dyDescent="0.25">
      <c r="A38" s="82" t="s">
        <v>45</v>
      </c>
      <c r="B38" s="82"/>
      <c r="C38" s="7">
        <f>C31+C37</f>
        <v>951428.66379999998</v>
      </c>
    </row>
    <row r="39" spans="1:3" s="39" customFormat="1" ht="19.899999999999999" customHeight="1" x14ac:dyDescent="0.3">
      <c r="A39" s="49"/>
      <c r="B39" s="50" t="s">
        <v>71</v>
      </c>
      <c r="C39" s="55">
        <f>C4-C38+C5</f>
        <v>35921.006200000062</v>
      </c>
    </row>
    <row r="40" spans="1:3" s="39" customFormat="1" ht="22.5" customHeight="1" x14ac:dyDescent="0.3">
      <c r="A40" s="33"/>
      <c r="B40" s="35"/>
      <c r="C40" s="56"/>
    </row>
    <row r="41" spans="1:3" s="39" customFormat="1" ht="27.75" customHeight="1" x14ac:dyDescent="0.3">
      <c r="A41" s="34"/>
      <c r="B41" s="35"/>
      <c r="C41" s="56"/>
    </row>
    <row r="42" spans="1:3" s="39" customFormat="1" ht="27" customHeight="1" x14ac:dyDescent="0.3">
      <c r="A42" s="34"/>
      <c r="B42" s="35"/>
      <c r="C42" s="56"/>
    </row>
    <row r="43" spans="1:3" s="39" customFormat="1" ht="42.75" customHeight="1" x14ac:dyDescent="0.3">
      <c r="A43" s="34"/>
      <c r="B43" s="38"/>
      <c r="C43" s="57"/>
    </row>
    <row r="44" spans="1:3" s="39" customFormat="1" ht="18.75" x14ac:dyDescent="0.3">
      <c r="A44" s="40"/>
      <c r="B44" s="40"/>
      <c r="C44" s="52"/>
    </row>
    <row r="45" spans="1:3" s="39" customFormat="1" ht="18.75" x14ac:dyDescent="0.3">
      <c r="A45" s="40"/>
      <c r="B45" s="40"/>
      <c r="C45" s="52"/>
    </row>
    <row r="46" spans="1:3" s="39" customFormat="1" ht="18.75" x14ac:dyDescent="0.3">
      <c r="A46" s="40"/>
      <c r="B46" s="40"/>
      <c r="C46" s="52"/>
    </row>
    <row r="47" spans="1:3" s="39" customFormat="1" ht="18.75" x14ac:dyDescent="0.3">
      <c r="A47" s="40"/>
      <c r="B47" s="40"/>
      <c r="C47" s="52"/>
    </row>
    <row r="48" spans="1:3" s="39" customFormat="1" ht="18.75" x14ac:dyDescent="0.3">
      <c r="A48" s="40"/>
      <c r="B48" s="40"/>
      <c r="C48" s="52"/>
    </row>
    <row r="49" spans="1:3" s="39" customFormat="1" ht="18.75" x14ac:dyDescent="0.3">
      <c r="A49" s="40"/>
      <c r="B49" s="40"/>
      <c r="C49" s="52"/>
    </row>
    <row r="50" spans="1:3" s="39" customFormat="1" ht="18.75" x14ac:dyDescent="0.3">
      <c r="A50" s="40"/>
      <c r="B50" s="40"/>
      <c r="C50" s="52"/>
    </row>
    <row r="51" spans="1:3" s="39" customFormat="1" ht="18.75" x14ac:dyDescent="0.3">
      <c r="A51" s="40"/>
      <c r="B51" s="40"/>
      <c r="C51" s="52"/>
    </row>
    <row r="52" spans="1:3" s="39" customFormat="1" ht="18.75" x14ac:dyDescent="0.3">
      <c r="A52" s="40"/>
      <c r="B52" s="40"/>
      <c r="C52" s="52"/>
    </row>
    <row r="53" spans="1:3" s="39" customFormat="1" ht="18.75" x14ac:dyDescent="0.3">
      <c r="A53" s="40"/>
      <c r="B53" s="40"/>
      <c r="C53" s="52"/>
    </row>
    <row r="54" spans="1:3" s="39" customFormat="1" ht="18.75" x14ac:dyDescent="0.3">
      <c r="A54" s="40"/>
      <c r="B54" s="40"/>
      <c r="C54" s="52"/>
    </row>
    <row r="55" spans="1:3" s="39" customFormat="1" ht="18.75" x14ac:dyDescent="0.3">
      <c r="A55" s="40"/>
      <c r="B55" s="40"/>
      <c r="C55" s="52"/>
    </row>
    <row r="56" spans="1:3" s="39" customFormat="1" ht="18.75" x14ac:dyDescent="0.3">
      <c r="A56" s="40"/>
      <c r="B56" s="40"/>
      <c r="C56" s="52"/>
    </row>
    <row r="57" spans="1:3" s="39" customFormat="1" ht="18.75" x14ac:dyDescent="0.3">
      <c r="A57" s="40"/>
      <c r="B57" s="40"/>
      <c r="C57" s="52"/>
    </row>
    <row r="58" spans="1:3" s="39" customFormat="1" x14ac:dyDescent="0.25">
      <c r="C58" s="53"/>
    </row>
    <row r="59" spans="1:3" s="39" customFormat="1" x14ac:dyDescent="0.25">
      <c r="C59" s="53"/>
    </row>
    <row r="60" spans="1:3" s="39" customFormat="1" x14ac:dyDescent="0.25">
      <c r="C60" s="53"/>
    </row>
  </sheetData>
  <mergeCells count="3">
    <mergeCell ref="A38:B38"/>
    <mergeCell ref="B2:C2"/>
    <mergeCell ref="A31:B31"/>
  </mergeCells>
  <pageMargins left="0.7" right="0.7" top="0.44" bottom="0.47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4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74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66"/>
      <c r="E3" s="66"/>
      <c r="F3" s="66"/>
      <c r="G3" s="60">
        <v>44620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0.34</v>
      </c>
      <c r="E8" s="6">
        <v>4144.7</v>
      </c>
      <c r="F8" s="4" t="s">
        <v>11</v>
      </c>
      <c r="G8" s="7">
        <f>D8*E8</f>
        <v>1409.1980000000001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0.17</v>
      </c>
      <c r="E10" s="6">
        <v>4144.7</v>
      </c>
      <c r="F10" s="4" t="s">
        <v>11</v>
      </c>
      <c r="G10" s="7">
        <f t="shared" si="1"/>
        <v>704.59900000000005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0.21</v>
      </c>
      <c r="E13" s="6">
        <v>4144.7</v>
      </c>
      <c r="F13" s="4" t="s">
        <v>11</v>
      </c>
      <c r="G13" s="7">
        <f t="shared" si="1"/>
        <v>870.38699999999994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0.19</v>
      </c>
      <c r="E14" s="6">
        <v>4144.7</v>
      </c>
      <c r="F14" s="4" t="s">
        <v>11</v>
      </c>
      <c r="G14" s="7">
        <f t="shared" si="1"/>
        <v>787.49299999999994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0.2</v>
      </c>
      <c r="E15" s="6">
        <v>4144.7</v>
      </c>
      <c r="F15" s="4" t="s">
        <v>11</v>
      </c>
      <c r="G15" s="7">
        <f t="shared" si="1"/>
        <v>828.94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0.54</v>
      </c>
      <c r="E16" s="6">
        <v>4144.7</v>
      </c>
      <c r="F16" s="4" t="s">
        <v>11</v>
      </c>
      <c r="G16" s="7">
        <f t="shared" si="1"/>
        <v>2238.1379999999999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0.46</v>
      </c>
      <c r="E17" s="6">
        <v>4144.7</v>
      </c>
      <c r="F17" s="4" t="s">
        <v>11</v>
      </c>
      <c r="G17" s="7">
        <f t="shared" si="1"/>
        <v>1906.5619999999999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0.51</v>
      </c>
      <c r="E20" s="6">
        <v>4144.7</v>
      </c>
      <c r="F20" s="4" t="s">
        <v>18</v>
      </c>
      <c r="G20" s="7">
        <f t="shared" si="1"/>
        <v>2113.797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1.61</v>
      </c>
      <c r="E21" s="6">
        <v>4144.7</v>
      </c>
      <c r="F21" s="4" t="s">
        <v>58</v>
      </c>
      <c r="G21" s="7">
        <f>D21*E21</f>
        <v>6672.9670000000006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3.6</v>
      </c>
      <c r="E22" s="6">
        <v>4144.7</v>
      </c>
      <c r="F22" s="4" t="s">
        <v>34</v>
      </c>
      <c r="G22" s="7">
        <f t="shared" si="1"/>
        <v>14920.92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f>6095.96*1.04</f>
        <v>6339.7984000000006</v>
      </c>
      <c r="E23" s="6">
        <v>2</v>
      </c>
      <c r="F23" s="4" t="s">
        <v>58</v>
      </c>
      <c r="G23" s="7">
        <f t="shared" si="1"/>
        <v>12679.596800000001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1.71</v>
      </c>
      <c r="E24" s="6">
        <v>4144.7</v>
      </c>
      <c r="F24" s="4" t="s">
        <v>58</v>
      </c>
      <c r="G24" s="7">
        <f t="shared" si="1"/>
        <v>7087.4369999999999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0.14000000000000001</v>
      </c>
      <c r="E25" s="6">
        <v>4144.7</v>
      </c>
      <c r="F25" s="4" t="s">
        <v>58</v>
      </c>
      <c r="G25" s="7">
        <f t="shared" si="1"/>
        <v>580.25800000000004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1.32</v>
      </c>
      <c r="E26" s="6">
        <v>4144.7</v>
      </c>
      <c r="F26" s="4" t="s">
        <v>58</v>
      </c>
      <c r="G26" s="7">
        <f t="shared" si="1"/>
        <v>5471.0039999999999</v>
      </c>
    </row>
    <row r="27" spans="1:7" s="2" customFormat="1" ht="47.25" x14ac:dyDescent="0.25">
      <c r="A27" s="3">
        <f t="shared" si="0"/>
        <v>20</v>
      </c>
      <c r="B27" s="16" t="s">
        <v>64</v>
      </c>
      <c r="C27" s="11" t="s">
        <v>10</v>
      </c>
      <c r="D27" s="58">
        <v>2.35</v>
      </c>
      <c r="E27" s="6">
        <v>4144.7</v>
      </c>
      <c r="F27" s="61" t="s">
        <v>21</v>
      </c>
      <c r="G27" s="7">
        <f t="shared" si="1"/>
        <v>9740.0450000000001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f>SUM(G8:G27)+0.03</f>
        <v>69337.675799999997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f>10406.19+2603.68</f>
        <v>13009.87</v>
      </c>
    </row>
    <row r="32" spans="1:7" s="2" customFormat="1" ht="36.6" customHeight="1" x14ac:dyDescent="0.25">
      <c r="A32" s="23">
        <v>2</v>
      </c>
      <c r="B32" s="16" t="s">
        <v>6</v>
      </c>
      <c r="C32" s="23" t="s">
        <v>7</v>
      </c>
      <c r="D32" s="58">
        <v>14.62</v>
      </c>
      <c r="E32" s="58">
        <v>1900</v>
      </c>
      <c r="F32" s="59" t="s">
        <v>18</v>
      </c>
      <c r="G32" s="14">
        <v>0</v>
      </c>
    </row>
    <row r="33" spans="1:7" s="2" customFormat="1" ht="34.5" customHeight="1" x14ac:dyDescent="0.25">
      <c r="A33" s="23">
        <f>A32+1</f>
        <v>3</v>
      </c>
      <c r="B33" s="16" t="s">
        <v>8</v>
      </c>
      <c r="C33" s="23" t="s">
        <v>7</v>
      </c>
      <c r="D33" s="58">
        <v>10.55</v>
      </c>
      <c r="E33" s="58">
        <v>1900</v>
      </c>
      <c r="F33" s="59" t="s">
        <v>18</v>
      </c>
      <c r="G33" s="14">
        <v>0</v>
      </c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13009.87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82347.545799999993</v>
      </c>
    </row>
    <row r="36" spans="1:7" ht="8.25" customHeight="1" x14ac:dyDescent="0.25"/>
    <row r="37" spans="1:7" ht="23.25" customHeight="1" x14ac:dyDescent="0.3">
      <c r="A37" s="86" t="s">
        <v>73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75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6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77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67"/>
      <c r="E3" s="67"/>
      <c r="F3" s="67"/>
      <c r="G3" s="60">
        <v>44651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0.34</v>
      </c>
      <c r="E8" s="6">
        <v>4144.7</v>
      </c>
      <c r="F8" s="4" t="s">
        <v>11</v>
      </c>
      <c r="G8" s="7">
        <f>D8*E8</f>
        <v>1409.1980000000001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0.17</v>
      </c>
      <c r="E10" s="6">
        <v>4144.7</v>
      </c>
      <c r="F10" s="4" t="s">
        <v>11</v>
      </c>
      <c r="G10" s="7">
        <f t="shared" si="1"/>
        <v>704.59900000000005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0.21</v>
      </c>
      <c r="E13" s="6">
        <v>4144.7</v>
      </c>
      <c r="F13" s="4" t="s">
        <v>11</v>
      </c>
      <c r="G13" s="7">
        <f t="shared" si="1"/>
        <v>870.38699999999994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0.19</v>
      </c>
      <c r="E14" s="6">
        <v>4144.7</v>
      </c>
      <c r="F14" s="4" t="s">
        <v>11</v>
      </c>
      <c r="G14" s="7">
        <f t="shared" si="1"/>
        <v>787.49299999999994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0.2</v>
      </c>
      <c r="E15" s="6">
        <v>4144.7</v>
      </c>
      <c r="F15" s="4" t="s">
        <v>11</v>
      </c>
      <c r="G15" s="7">
        <f t="shared" si="1"/>
        <v>828.94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0.54</v>
      </c>
      <c r="E16" s="6">
        <v>4144.7</v>
      </c>
      <c r="F16" s="4" t="s">
        <v>11</v>
      </c>
      <c r="G16" s="7">
        <f t="shared" si="1"/>
        <v>2238.1379999999999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0.46</v>
      </c>
      <c r="E17" s="6">
        <v>4144.7</v>
      </c>
      <c r="F17" s="4" t="s">
        <v>11</v>
      </c>
      <c r="G17" s="7">
        <f t="shared" si="1"/>
        <v>1906.5619999999999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0.51</v>
      </c>
      <c r="E20" s="6">
        <v>4144.7</v>
      </c>
      <c r="F20" s="4" t="s">
        <v>18</v>
      </c>
      <c r="G20" s="7">
        <f t="shared" si="1"/>
        <v>2113.797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1.61</v>
      </c>
      <c r="E21" s="6">
        <v>4144.7</v>
      </c>
      <c r="F21" s="4" t="s">
        <v>58</v>
      </c>
      <c r="G21" s="7">
        <f>D21*E21</f>
        <v>6672.9670000000006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3.6</v>
      </c>
      <c r="E22" s="6">
        <v>4144.7</v>
      </c>
      <c r="F22" s="4" t="s">
        <v>34</v>
      </c>
      <c r="G22" s="7">
        <f t="shared" si="1"/>
        <v>14920.92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f>6095.96*1.04</f>
        <v>6339.7984000000006</v>
      </c>
      <c r="E23" s="6">
        <v>2</v>
      </c>
      <c r="F23" s="4" t="s">
        <v>58</v>
      </c>
      <c r="G23" s="7">
        <f t="shared" si="1"/>
        <v>12679.596800000001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1.71</v>
      </c>
      <c r="E24" s="6">
        <v>4144.7</v>
      </c>
      <c r="F24" s="4" t="s">
        <v>58</v>
      </c>
      <c r="G24" s="7">
        <f t="shared" si="1"/>
        <v>7087.4369999999999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0.14000000000000001</v>
      </c>
      <c r="E25" s="6">
        <v>4144.7</v>
      </c>
      <c r="F25" s="4" t="s">
        <v>58</v>
      </c>
      <c r="G25" s="7">
        <f t="shared" si="1"/>
        <v>580.25800000000004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1.32</v>
      </c>
      <c r="E26" s="6">
        <v>4144.7</v>
      </c>
      <c r="F26" s="4" t="s">
        <v>58</v>
      </c>
      <c r="G26" s="7">
        <f t="shared" si="1"/>
        <v>5471.0039999999999</v>
      </c>
    </row>
    <row r="27" spans="1:7" s="2" customFormat="1" ht="47.25" x14ac:dyDescent="0.25">
      <c r="A27" s="3">
        <f t="shared" si="0"/>
        <v>20</v>
      </c>
      <c r="B27" s="16" t="s">
        <v>64</v>
      </c>
      <c r="C27" s="11" t="s">
        <v>10</v>
      </c>
      <c r="D27" s="58">
        <v>2.35</v>
      </c>
      <c r="E27" s="6">
        <v>4144.7</v>
      </c>
      <c r="F27" s="61" t="s">
        <v>21</v>
      </c>
      <c r="G27" s="7">
        <f t="shared" si="1"/>
        <v>9740.0450000000001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f>SUM(G8:G27)+0.03</f>
        <v>69337.675799999997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v>77.16</v>
      </c>
    </row>
    <row r="32" spans="1:7" s="2" customFormat="1" ht="36.6" customHeight="1" x14ac:dyDescent="0.25">
      <c r="A32" s="23">
        <v>2</v>
      </c>
      <c r="B32" s="16" t="s">
        <v>6</v>
      </c>
      <c r="C32" s="23" t="s">
        <v>7</v>
      </c>
      <c r="D32" s="58">
        <v>14.62</v>
      </c>
      <c r="E32" s="58">
        <v>1900</v>
      </c>
      <c r="F32" s="59" t="s">
        <v>18</v>
      </c>
      <c r="G32" s="14">
        <v>0</v>
      </c>
    </row>
    <row r="33" spans="1:7" s="2" customFormat="1" ht="34.5" customHeight="1" x14ac:dyDescent="0.25">
      <c r="A33" s="23">
        <f>A32+1</f>
        <v>3</v>
      </c>
      <c r="B33" s="16" t="s">
        <v>8</v>
      </c>
      <c r="C33" s="23" t="s">
        <v>7</v>
      </c>
      <c r="D33" s="58">
        <v>10.55</v>
      </c>
      <c r="E33" s="58">
        <v>1900</v>
      </c>
      <c r="F33" s="59" t="s">
        <v>18</v>
      </c>
      <c r="G33" s="14">
        <v>0</v>
      </c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77.16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69414.835800000001</v>
      </c>
    </row>
    <row r="36" spans="1:7" ht="8.25" customHeight="1" x14ac:dyDescent="0.25"/>
    <row r="37" spans="1:7" ht="23.25" customHeight="1" x14ac:dyDescent="0.3">
      <c r="A37" s="86" t="s">
        <v>76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78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6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80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68"/>
      <c r="E3" s="68"/>
      <c r="F3" s="68"/>
      <c r="G3" s="60">
        <v>44681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0.34</v>
      </c>
      <c r="E8" s="6">
        <v>4144.7</v>
      </c>
      <c r="F8" s="4" t="s">
        <v>11</v>
      </c>
      <c r="G8" s="7">
        <f>D8*E8</f>
        <v>1409.1980000000001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0.17</v>
      </c>
      <c r="E10" s="6">
        <v>4144.7</v>
      </c>
      <c r="F10" s="4" t="s">
        <v>11</v>
      </c>
      <c r="G10" s="7">
        <f t="shared" si="1"/>
        <v>704.59900000000005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0.21</v>
      </c>
      <c r="E13" s="6">
        <v>4144.7</v>
      </c>
      <c r="F13" s="4" t="s">
        <v>11</v>
      </c>
      <c r="G13" s="7">
        <f t="shared" si="1"/>
        <v>870.38699999999994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0.19</v>
      </c>
      <c r="E14" s="6">
        <v>4144.7</v>
      </c>
      <c r="F14" s="4" t="s">
        <v>11</v>
      </c>
      <c r="G14" s="7">
        <f t="shared" si="1"/>
        <v>787.49299999999994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0.2</v>
      </c>
      <c r="E15" s="6">
        <v>4144.7</v>
      </c>
      <c r="F15" s="4" t="s">
        <v>11</v>
      </c>
      <c r="G15" s="7">
        <f t="shared" si="1"/>
        <v>828.94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0.54</v>
      </c>
      <c r="E16" s="6">
        <v>4144.7</v>
      </c>
      <c r="F16" s="4" t="s">
        <v>11</v>
      </c>
      <c r="G16" s="7">
        <f t="shared" si="1"/>
        <v>2238.1379999999999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0.46</v>
      </c>
      <c r="E17" s="6">
        <v>4144.7</v>
      </c>
      <c r="F17" s="4" t="s">
        <v>11</v>
      </c>
      <c r="G17" s="7">
        <f t="shared" si="1"/>
        <v>1906.5619999999999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0.51</v>
      </c>
      <c r="E20" s="6">
        <v>4144.7</v>
      </c>
      <c r="F20" s="4" t="s">
        <v>18</v>
      </c>
      <c r="G20" s="7">
        <f t="shared" si="1"/>
        <v>2113.797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1.61</v>
      </c>
      <c r="E21" s="6">
        <v>4144.7</v>
      </c>
      <c r="F21" s="4" t="s">
        <v>58</v>
      </c>
      <c r="G21" s="7">
        <f>D21*E21</f>
        <v>6672.9670000000006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3.6</v>
      </c>
      <c r="E22" s="6">
        <v>4144.7</v>
      </c>
      <c r="F22" s="4" t="s">
        <v>34</v>
      </c>
      <c r="G22" s="7">
        <f t="shared" si="1"/>
        <v>14920.92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f>6095.96*1.04</f>
        <v>6339.7984000000006</v>
      </c>
      <c r="E23" s="6">
        <v>2</v>
      </c>
      <c r="F23" s="4" t="s">
        <v>58</v>
      </c>
      <c r="G23" s="7">
        <f t="shared" si="1"/>
        <v>12679.596800000001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1.71</v>
      </c>
      <c r="E24" s="6">
        <v>4144.7</v>
      </c>
      <c r="F24" s="4" t="s">
        <v>58</v>
      </c>
      <c r="G24" s="7">
        <f t="shared" si="1"/>
        <v>7087.4369999999999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0.14000000000000001</v>
      </c>
      <c r="E25" s="6">
        <v>4144.7</v>
      </c>
      <c r="F25" s="4" t="s">
        <v>58</v>
      </c>
      <c r="G25" s="7">
        <f t="shared" si="1"/>
        <v>580.25800000000004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1.32</v>
      </c>
      <c r="E26" s="6">
        <v>4144.7</v>
      </c>
      <c r="F26" s="4" t="s">
        <v>58</v>
      </c>
      <c r="G26" s="7">
        <f t="shared" si="1"/>
        <v>5471.0039999999999</v>
      </c>
    </row>
    <row r="27" spans="1:7" s="2" customFormat="1" ht="47.25" x14ac:dyDescent="0.25">
      <c r="A27" s="3">
        <f t="shared" si="0"/>
        <v>20</v>
      </c>
      <c r="B27" s="16" t="s">
        <v>64</v>
      </c>
      <c r="C27" s="11" t="s">
        <v>10</v>
      </c>
      <c r="D27" s="58">
        <v>2.35</v>
      </c>
      <c r="E27" s="6">
        <v>4144.7</v>
      </c>
      <c r="F27" s="61" t="s">
        <v>21</v>
      </c>
      <c r="G27" s="7">
        <f t="shared" si="1"/>
        <v>9740.0450000000001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f>SUM(G8:G27)+0.03</f>
        <v>69337.675799999997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v>3682.5</v>
      </c>
    </row>
    <row r="32" spans="1:7" s="2" customFormat="1" ht="36.6" customHeight="1" x14ac:dyDescent="0.25">
      <c r="A32" s="23">
        <v>2</v>
      </c>
      <c r="B32" s="16" t="s">
        <v>6</v>
      </c>
      <c r="C32" s="23" t="s">
        <v>7</v>
      </c>
      <c r="D32" s="58">
        <v>14.62</v>
      </c>
      <c r="E32" s="58">
        <v>1900</v>
      </c>
      <c r="F32" s="59" t="s">
        <v>18</v>
      </c>
      <c r="G32" s="14">
        <v>0</v>
      </c>
    </row>
    <row r="33" spans="1:7" s="2" customFormat="1" ht="34.5" customHeight="1" x14ac:dyDescent="0.25">
      <c r="A33" s="23">
        <f>A32+1</f>
        <v>3</v>
      </c>
      <c r="B33" s="16" t="s">
        <v>8</v>
      </c>
      <c r="C33" s="23" t="s">
        <v>7</v>
      </c>
      <c r="D33" s="58">
        <v>10.55</v>
      </c>
      <c r="E33" s="58">
        <v>1900</v>
      </c>
      <c r="F33" s="59" t="s">
        <v>18</v>
      </c>
      <c r="G33" s="14">
        <v>0</v>
      </c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3682.5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73020.175799999997</v>
      </c>
    </row>
    <row r="36" spans="1:7" ht="8.25" customHeight="1" x14ac:dyDescent="0.25"/>
    <row r="37" spans="1:7" ht="23.25" customHeight="1" x14ac:dyDescent="0.3">
      <c r="A37" s="86" t="s">
        <v>79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81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6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83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69"/>
      <c r="E3" s="69"/>
      <c r="F3" s="69"/>
      <c r="G3" s="60">
        <v>44712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0.34</v>
      </c>
      <c r="E8" s="6">
        <v>4144.7</v>
      </c>
      <c r="F8" s="4" t="s">
        <v>11</v>
      </c>
      <c r="G8" s="7">
        <f>D8*E8</f>
        <v>1409.1980000000001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0.17</v>
      </c>
      <c r="E10" s="6">
        <v>4144.7</v>
      </c>
      <c r="F10" s="4" t="s">
        <v>11</v>
      </c>
      <c r="G10" s="7">
        <f t="shared" si="1"/>
        <v>704.59900000000005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0.21</v>
      </c>
      <c r="E13" s="6">
        <v>4144.7</v>
      </c>
      <c r="F13" s="4" t="s">
        <v>11</v>
      </c>
      <c r="G13" s="7">
        <f t="shared" si="1"/>
        <v>870.38699999999994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0.19</v>
      </c>
      <c r="E14" s="6">
        <v>4144.7</v>
      </c>
      <c r="F14" s="4" t="s">
        <v>11</v>
      </c>
      <c r="G14" s="7">
        <f t="shared" si="1"/>
        <v>787.49299999999994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0.2</v>
      </c>
      <c r="E15" s="6">
        <v>4144.7</v>
      </c>
      <c r="F15" s="4" t="s">
        <v>11</v>
      </c>
      <c r="G15" s="7">
        <f t="shared" si="1"/>
        <v>828.94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0.54</v>
      </c>
      <c r="E16" s="6">
        <v>4144.7</v>
      </c>
      <c r="F16" s="4" t="s">
        <v>11</v>
      </c>
      <c r="G16" s="7">
        <f t="shared" si="1"/>
        <v>2238.1379999999999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0.46</v>
      </c>
      <c r="E17" s="6">
        <v>4144.7</v>
      </c>
      <c r="F17" s="4" t="s">
        <v>11</v>
      </c>
      <c r="G17" s="7">
        <f t="shared" si="1"/>
        <v>1906.5619999999999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0.51</v>
      </c>
      <c r="E20" s="6">
        <v>4144.7</v>
      </c>
      <c r="F20" s="4" t="s">
        <v>18</v>
      </c>
      <c r="G20" s="7">
        <f t="shared" si="1"/>
        <v>2113.797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1.61</v>
      </c>
      <c r="E21" s="6">
        <v>4144.7</v>
      </c>
      <c r="F21" s="4" t="s">
        <v>58</v>
      </c>
      <c r="G21" s="7">
        <f>D21*E21</f>
        <v>6672.9670000000006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3.6</v>
      </c>
      <c r="E22" s="6">
        <v>4144.7</v>
      </c>
      <c r="F22" s="4" t="s">
        <v>34</v>
      </c>
      <c r="G22" s="7">
        <f t="shared" si="1"/>
        <v>14920.92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f>6095.96*1.04</f>
        <v>6339.7984000000006</v>
      </c>
      <c r="E23" s="6">
        <v>2</v>
      </c>
      <c r="F23" s="4" t="s">
        <v>58</v>
      </c>
      <c r="G23" s="7">
        <f t="shared" si="1"/>
        <v>12679.596800000001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1.71</v>
      </c>
      <c r="E24" s="6">
        <v>4144.7</v>
      </c>
      <c r="F24" s="4" t="s">
        <v>58</v>
      </c>
      <c r="G24" s="7">
        <f t="shared" si="1"/>
        <v>7087.4369999999999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0.14000000000000001</v>
      </c>
      <c r="E25" s="6">
        <v>4144.7</v>
      </c>
      <c r="F25" s="4" t="s">
        <v>58</v>
      </c>
      <c r="G25" s="7">
        <f t="shared" si="1"/>
        <v>580.25800000000004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1.32</v>
      </c>
      <c r="E26" s="6">
        <v>4144.7</v>
      </c>
      <c r="F26" s="4" t="s">
        <v>58</v>
      </c>
      <c r="G26" s="7">
        <f t="shared" si="1"/>
        <v>5471.0039999999999</v>
      </c>
    </row>
    <row r="27" spans="1:7" s="2" customFormat="1" ht="47.25" x14ac:dyDescent="0.25">
      <c r="A27" s="3">
        <f t="shared" si="0"/>
        <v>20</v>
      </c>
      <c r="B27" s="16" t="s">
        <v>64</v>
      </c>
      <c r="C27" s="11" t="s">
        <v>10</v>
      </c>
      <c r="D27" s="58">
        <v>2.35</v>
      </c>
      <c r="E27" s="6">
        <v>4144.7</v>
      </c>
      <c r="F27" s="61" t="s">
        <v>21</v>
      </c>
      <c r="G27" s="7">
        <f t="shared" si="1"/>
        <v>9740.0450000000001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f>SUM(G8:G27)+0.03</f>
        <v>69337.675799999997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v>4198.26</v>
      </c>
    </row>
    <row r="32" spans="1:7" s="2" customFormat="1" ht="36.6" customHeight="1" x14ac:dyDescent="0.25">
      <c r="A32" s="23">
        <v>2</v>
      </c>
      <c r="B32" s="16" t="s">
        <v>6</v>
      </c>
      <c r="C32" s="23" t="s">
        <v>7</v>
      </c>
      <c r="D32" s="58">
        <v>14.62</v>
      </c>
      <c r="E32" s="58">
        <v>1900</v>
      </c>
      <c r="F32" s="59" t="s">
        <v>18</v>
      </c>
      <c r="G32" s="14">
        <v>0</v>
      </c>
    </row>
    <row r="33" spans="1:7" s="2" customFormat="1" ht="34.5" customHeight="1" x14ac:dyDescent="0.25">
      <c r="A33" s="23">
        <f>A32+1</f>
        <v>3</v>
      </c>
      <c r="B33" s="16" t="s">
        <v>8</v>
      </c>
      <c r="C33" s="23" t="s">
        <v>7</v>
      </c>
      <c r="D33" s="58">
        <v>10.55</v>
      </c>
      <c r="E33" s="58">
        <v>1900</v>
      </c>
      <c r="F33" s="59" t="s">
        <v>18</v>
      </c>
      <c r="G33" s="14">
        <v>0</v>
      </c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4198.26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73535.935799999992</v>
      </c>
    </row>
    <row r="36" spans="1:7" ht="8.25" customHeight="1" x14ac:dyDescent="0.25"/>
    <row r="37" spans="1:7" ht="23.25" customHeight="1" x14ac:dyDescent="0.3">
      <c r="A37" s="86" t="s">
        <v>82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84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9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86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70"/>
      <c r="E3" s="70"/>
      <c r="F3" s="70"/>
      <c r="G3" s="60">
        <v>44742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0.34</v>
      </c>
      <c r="E8" s="6">
        <v>4144.7</v>
      </c>
      <c r="F8" s="4" t="s">
        <v>11</v>
      </c>
      <c r="G8" s="7">
        <f>D8*E8</f>
        <v>1409.1980000000001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0.17</v>
      </c>
      <c r="E10" s="6">
        <v>4144.7</v>
      </c>
      <c r="F10" s="4" t="s">
        <v>11</v>
      </c>
      <c r="G10" s="7">
        <f t="shared" si="1"/>
        <v>704.59900000000005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0.21</v>
      </c>
      <c r="E13" s="6">
        <v>4144.7</v>
      </c>
      <c r="F13" s="4" t="s">
        <v>11</v>
      </c>
      <c r="G13" s="7">
        <f t="shared" si="1"/>
        <v>870.38699999999994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0.19</v>
      </c>
      <c r="E14" s="6">
        <v>4144.7</v>
      </c>
      <c r="F14" s="4" t="s">
        <v>11</v>
      </c>
      <c r="G14" s="7">
        <f t="shared" si="1"/>
        <v>787.49299999999994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0.2</v>
      </c>
      <c r="E15" s="6">
        <v>4144.7</v>
      </c>
      <c r="F15" s="4" t="s">
        <v>11</v>
      </c>
      <c r="G15" s="7">
        <f t="shared" si="1"/>
        <v>828.94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0.54</v>
      </c>
      <c r="E16" s="6">
        <v>4144.7</v>
      </c>
      <c r="F16" s="4" t="s">
        <v>11</v>
      </c>
      <c r="G16" s="7">
        <f t="shared" si="1"/>
        <v>2238.1379999999999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0.46</v>
      </c>
      <c r="E17" s="6">
        <v>4144.7</v>
      </c>
      <c r="F17" s="4" t="s">
        <v>11</v>
      </c>
      <c r="G17" s="7">
        <f t="shared" si="1"/>
        <v>1906.5619999999999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0.51</v>
      </c>
      <c r="E20" s="6">
        <v>4144.7</v>
      </c>
      <c r="F20" s="4" t="s">
        <v>18</v>
      </c>
      <c r="G20" s="7">
        <f t="shared" si="1"/>
        <v>2113.797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1.61</v>
      </c>
      <c r="E21" s="6">
        <v>4144.7</v>
      </c>
      <c r="F21" s="4" t="s">
        <v>58</v>
      </c>
      <c r="G21" s="7">
        <f>D21*E21</f>
        <v>6672.9670000000006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3.6</v>
      </c>
      <c r="E22" s="6">
        <v>4144.7</v>
      </c>
      <c r="F22" s="4" t="s">
        <v>34</v>
      </c>
      <c r="G22" s="7">
        <f t="shared" si="1"/>
        <v>14920.92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f>6095.96*1.04</f>
        <v>6339.7984000000006</v>
      </c>
      <c r="E23" s="6">
        <v>2</v>
      </c>
      <c r="F23" s="4" t="s">
        <v>58</v>
      </c>
      <c r="G23" s="7">
        <f t="shared" si="1"/>
        <v>12679.596800000001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1.71</v>
      </c>
      <c r="E24" s="6">
        <v>4144.7</v>
      </c>
      <c r="F24" s="4" t="s">
        <v>58</v>
      </c>
      <c r="G24" s="7">
        <f t="shared" si="1"/>
        <v>7087.4369999999999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0.14000000000000001</v>
      </c>
      <c r="E25" s="6">
        <v>4144.7</v>
      </c>
      <c r="F25" s="4" t="s">
        <v>58</v>
      </c>
      <c r="G25" s="7">
        <f t="shared" si="1"/>
        <v>580.25800000000004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1.32</v>
      </c>
      <c r="E26" s="6">
        <v>4144.7</v>
      </c>
      <c r="F26" s="4" t="s">
        <v>58</v>
      </c>
      <c r="G26" s="7">
        <f t="shared" si="1"/>
        <v>5471.0039999999999</v>
      </c>
    </row>
    <row r="27" spans="1:7" s="2" customFormat="1" ht="47.25" x14ac:dyDescent="0.25">
      <c r="A27" s="3">
        <f t="shared" si="0"/>
        <v>20</v>
      </c>
      <c r="B27" s="16" t="s">
        <v>64</v>
      </c>
      <c r="C27" s="11" t="s">
        <v>10</v>
      </c>
      <c r="D27" s="58">
        <v>2.35</v>
      </c>
      <c r="E27" s="6">
        <v>4144.7</v>
      </c>
      <c r="F27" s="61" t="s">
        <v>21</v>
      </c>
      <c r="G27" s="7">
        <f t="shared" si="1"/>
        <v>9740.0450000000001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f>SUM(G8:G27)+0.03</f>
        <v>69337.675799999997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v>0</v>
      </c>
    </row>
    <row r="32" spans="1:7" s="2" customFormat="1" ht="36.6" customHeight="1" x14ac:dyDescent="0.25">
      <c r="A32" s="23">
        <v>2</v>
      </c>
      <c r="B32" s="16" t="s">
        <v>6</v>
      </c>
      <c r="C32" s="23" t="s">
        <v>7</v>
      </c>
      <c r="D32" s="58">
        <v>14.62</v>
      </c>
      <c r="E32" s="58">
        <v>1900</v>
      </c>
      <c r="F32" s="59" t="s">
        <v>18</v>
      </c>
      <c r="G32" s="14">
        <v>0</v>
      </c>
    </row>
    <row r="33" spans="1:7" s="2" customFormat="1" ht="34.5" customHeight="1" x14ac:dyDescent="0.25">
      <c r="A33" s="23">
        <f>A32+1</f>
        <v>3</v>
      </c>
      <c r="B33" s="16" t="s">
        <v>8</v>
      </c>
      <c r="C33" s="23" t="s">
        <v>7</v>
      </c>
      <c r="D33" s="58">
        <v>10.55</v>
      </c>
      <c r="E33" s="58">
        <v>1900</v>
      </c>
      <c r="F33" s="59" t="s">
        <v>18</v>
      </c>
      <c r="G33" s="14">
        <v>0</v>
      </c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0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69337.675799999997</v>
      </c>
    </row>
    <row r="36" spans="1:7" ht="8.25" customHeight="1" x14ac:dyDescent="0.25"/>
    <row r="37" spans="1:7" ht="23.25" customHeight="1" x14ac:dyDescent="0.3">
      <c r="A37" s="86" t="s">
        <v>85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87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6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88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71"/>
      <c r="E3" s="71"/>
      <c r="F3" s="71"/>
      <c r="G3" s="60">
        <v>44773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0.34</v>
      </c>
      <c r="E8" s="6">
        <v>4144.7</v>
      </c>
      <c r="F8" s="4" t="s">
        <v>11</v>
      </c>
      <c r="G8" s="7">
        <f>D8*E8</f>
        <v>1409.1980000000001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0.17</v>
      </c>
      <c r="E10" s="6">
        <v>4144.7</v>
      </c>
      <c r="F10" s="4" t="s">
        <v>11</v>
      </c>
      <c r="G10" s="7">
        <f t="shared" si="1"/>
        <v>704.59900000000005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0.21</v>
      </c>
      <c r="E13" s="6">
        <v>4144.7</v>
      </c>
      <c r="F13" s="4" t="s">
        <v>11</v>
      </c>
      <c r="G13" s="7">
        <f t="shared" si="1"/>
        <v>870.38699999999994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0.19</v>
      </c>
      <c r="E14" s="6">
        <v>4144.7</v>
      </c>
      <c r="F14" s="4" t="s">
        <v>11</v>
      </c>
      <c r="G14" s="7">
        <f t="shared" si="1"/>
        <v>787.49299999999994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0.2</v>
      </c>
      <c r="E15" s="6">
        <v>4144.7</v>
      </c>
      <c r="F15" s="4" t="s">
        <v>11</v>
      </c>
      <c r="G15" s="7">
        <f t="shared" si="1"/>
        <v>828.94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0.54</v>
      </c>
      <c r="E16" s="6">
        <v>4144.7</v>
      </c>
      <c r="F16" s="4" t="s">
        <v>11</v>
      </c>
      <c r="G16" s="7">
        <f t="shared" si="1"/>
        <v>2238.1379999999999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0.46</v>
      </c>
      <c r="E17" s="6">
        <v>4144.7</v>
      </c>
      <c r="F17" s="4" t="s">
        <v>11</v>
      </c>
      <c r="G17" s="7">
        <f t="shared" si="1"/>
        <v>1906.5619999999999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0.51</v>
      </c>
      <c r="E20" s="6">
        <v>4144.7</v>
      </c>
      <c r="F20" s="4" t="s">
        <v>18</v>
      </c>
      <c r="G20" s="7">
        <f t="shared" si="1"/>
        <v>2113.797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1.61</v>
      </c>
      <c r="E21" s="6">
        <v>4144.7</v>
      </c>
      <c r="F21" s="4" t="s">
        <v>58</v>
      </c>
      <c r="G21" s="7">
        <f>D21*E21</f>
        <v>6672.9670000000006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3.6</v>
      </c>
      <c r="E22" s="6">
        <v>4144.7</v>
      </c>
      <c r="F22" s="4" t="s">
        <v>34</v>
      </c>
      <c r="G22" s="7">
        <f t="shared" si="1"/>
        <v>14920.92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f>6095.96*1.04</f>
        <v>6339.7984000000006</v>
      </c>
      <c r="E23" s="6">
        <v>2</v>
      </c>
      <c r="F23" s="4" t="s">
        <v>58</v>
      </c>
      <c r="G23" s="7">
        <f t="shared" si="1"/>
        <v>12679.596800000001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1.71</v>
      </c>
      <c r="E24" s="6">
        <v>4144.7</v>
      </c>
      <c r="F24" s="4" t="s">
        <v>58</v>
      </c>
      <c r="G24" s="7">
        <f t="shared" si="1"/>
        <v>7087.4369999999999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0.14000000000000001</v>
      </c>
      <c r="E25" s="6">
        <v>4144.7</v>
      </c>
      <c r="F25" s="4" t="s">
        <v>58</v>
      </c>
      <c r="G25" s="7">
        <f t="shared" si="1"/>
        <v>580.25800000000004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1.32</v>
      </c>
      <c r="E26" s="6">
        <v>4144.7</v>
      </c>
      <c r="F26" s="4" t="s">
        <v>58</v>
      </c>
      <c r="G26" s="7">
        <f t="shared" si="1"/>
        <v>5471.0039999999999</v>
      </c>
    </row>
    <row r="27" spans="1:7" s="2" customFormat="1" ht="47.25" x14ac:dyDescent="0.25">
      <c r="A27" s="3">
        <f t="shared" si="0"/>
        <v>20</v>
      </c>
      <c r="B27" s="16" t="s">
        <v>89</v>
      </c>
      <c r="C27" s="11" t="s">
        <v>10</v>
      </c>
      <c r="D27" s="58">
        <v>2.46</v>
      </c>
      <c r="E27" s="6">
        <v>4144.7</v>
      </c>
      <c r="F27" s="61" t="s">
        <v>21</v>
      </c>
      <c r="G27" s="7">
        <f t="shared" si="1"/>
        <v>10195.962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f>SUM(G8:G27)+0.03</f>
        <v>69793.592799999999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v>31204.49</v>
      </c>
    </row>
    <row r="32" spans="1:7" s="2" customFormat="1" ht="36.6" customHeight="1" x14ac:dyDescent="0.25">
      <c r="A32" s="23">
        <v>2</v>
      </c>
      <c r="B32" s="16" t="s">
        <v>6</v>
      </c>
      <c r="C32" s="23" t="s">
        <v>7</v>
      </c>
      <c r="D32" s="58">
        <v>14.62</v>
      </c>
      <c r="E32" s="58">
        <v>1900</v>
      </c>
      <c r="F32" s="59" t="s">
        <v>18</v>
      </c>
      <c r="G32" s="14">
        <v>0</v>
      </c>
    </row>
    <row r="33" spans="1:7" s="2" customFormat="1" ht="34.5" customHeight="1" x14ac:dyDescent="0.25">
      <c r="A33" s="23">
        <f>A32+1</f>
        <v>3</v>
      </c>
      <c r="B33" s="16" t="s">
        <v>8</v>
      </c>
      <c r="C33" s="23" t="s">
        <v>7</v>
      </c>
      <c r="D33" s="58">
        <v>10.55</v>
      </c>
      <c r="E33" s="58">
        <v>1900</v>
      </c>
      <c r="F33" s="59" t="s">
        <v>18</v>
      </c>
      <c r="G33" s="14">
        <v>0</v>
      </c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31204.49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100998.0828</v>
      </c>
    </row>
    <row r="36" spans="1:7" ht="8.25" customHeight="1" x14ac:dyDescent="0.25"/>
    <row r="37" spans="1:7" ht="23.25" customHeight="1" x14ac:dyDescent="0.3">
      <c r="A37" s="86" t="s">
        <v>90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91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9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94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72"/>
      <c r="E3" s="72"/>
      <c r="F3" s="72"/>
      <c r="G3" s="60">
        <v>44804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0.34</v>
      </c>
      <c r="E8" s="6">
        <v>4144.7</v>
      </c>
      <c r="F8" s="4" t="s">
        <v>11</v>
      </c>
      <c r="G8" s="7">
        <f>D8*E8</f>
        <v>1409.1980000000001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0.17</v>
      </c>
      <c r="E10" s="6">
        <v>4144.7</v>
      </c>
      <c r="F10" s="4" t="s">
        <v>11</v>
      </c>
      <c r="G10" s="7">
        <f t="shared" si="1"/>
        <v>704.59900000000005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0.21</v>
      </c>
      <c r="E13" s="6">
        <v>4144.7</v>
      </c>
      <c r="F13" s="4" t="s">
        <v>11</v>
      </c>
      <c r="G13" s="7">
        <f t="shared" si="1"/>
        <v>870.38699999999994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0.19</v>
      </c>
      <c r="E14" s="6">
        <v>4144.7</v>
      </c>
      <c r="F14" s="4" t="s">
        <v>11</v>
      </c>
      <c r="G14" s="7">
        <f t="shared" si="1"/>
        <v>787.49299999999994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0.2</v>
      </c>
      <c r="E15" s="6">
        <v>4144.7</v>
      </c>
      <c r="F15" s="4" t="s">
        <v>11</v>
      </c>
      <c r="G15" s="7">
        <f t="shared" si="1"/>
        <v>828.94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0.54</v>
      </c>
      <c r="E16" s="6">
        <v>4144.7</v>
      </c>
      <c r="F16" s="4" t="s">
        <v>11</v>
      </c>
      <c r="G16" s="7">
        <f t="shared" si="1"/>
        <v>2238.1379999999999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0.46</v>
      </c>
      <c r="E17" s="6">
        <v>4144.7</v>
      </c>
      <c r="F17" s="4" t="s">
        <v>11</v>
      </c>
      <c r="G17" s="7">
        <f t="shared" si="1"/>
        <v>1906.5619999999999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0.51</v>
      </c>
      <c r="E20" s="6">
        <v>4144.7</v>
      </c>
      <c r="F20" s="4" t="s">
        <v>18</v>
      </c>
      <c r="G20" s="7">
        <f t="shared" si="1"/>
        <v>2113.797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1.61</v>
      </c>
      <c r="E21" s="6">
        <v>4144.7</v>
      </c>
      <c r="F21" s="4" t="s">
        <v>58</v>
      </c>
      <c r="G21" s="7">
        <f>D21*E21</f>
        <v>6672.9670000000006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3.6</v>
      </c>
      <c r="E22" s="6">
        <v>4144.7</v>
      </c>
      <c r="F22" s="4" t="s">
        <v>34</v>
      </c>
      <c r="G22" s="7">
        <f t="shared" si="1"/>
        <v>14920.92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f>6095.96*1.04</f>
        <v>6339.7984000000006</v>
      </c>
      <c r="E23" s="6">
        <v>2</v>
      </c>
      <c r="F23" s="4" t="s">
        <v>58</v>
      </c>
      <c r="G23" s="7">
        <f t="shared" si="1"/>
        <v>12679.596800000001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1.71</v>
      </c>
      <c r="E24" s="6">
        <v>4144.7</v>
      </c>
      <c r="F24" s="4" t="s">
        <v>58</v>
      </c>
      <c r="G24" s="7">
        <f t="shared" si="1"/>
        <v>7087.4369999999999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0.14000000000000001</v>
      </c>
      <c r="E25" s="6">
        <v>4144.7</v>
      </c>
      <c r="F25" s="4" t="s">
        <v>58</v>
      </c>
      <c r="G25" s="7">
        <f t="shared" si="1"/>
        <v>580.25800000000004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1.32</v>
      </c>
      <c r="E26" s="6">
        <v>4144.7</v>
      </c>
      <c r="F26" s="4" t="s">
        <v>58</v>
      </c>
      <c r="G26" s="7">
        <f t="shared" si="1"/>
        <v>5471.0039999999999</v>
      </c>
    </row>
    <row r="27" spans="1:7" s="2" customFormat="1" ht="47.25" x14ac:dyDescent="0.25">
      <c r="A27" s="3">
        <f t="shared" si="0"/>
        <v>20</v>
      </c>
      <c r="B27" s="16" t="s">
        <v>89</v>
      </c>
      <c r="C27" s="11" t="s">
        <v>10</v>
      </c>
      <c r="D27" s="58">
        <v>2.46</v>
      </c>
      <c r="E27" s="6">
        <v>4144.7</v>
      </c>
      <c r="F27" s="61" t="s">
        <v>21</v>
      </c>
      <c r="G27" s="7">
        <f t="shared" si="1"/>
        <v>10195.962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f>SUM(G8:G27)+0.03</f>
        <v>69793.592799999999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v>2625</v>
      </c>
    </row>
    <row r="32" spans="1:7" s="2" customFormat="1" ht="36.6" customHeight="1" x14ac:dyDescent="0.25">
      <c r="A32" s="23">
        <v>2</v>
      </c>
      <c r="B32" s="16" t="s">
        <v>6</v>
      </c>
      <c r="C32" s="23" t="s">
        <v>7</v>
      </c>
      <c r="D32" s="58">
        <v>14.62</v>
      </c>
      <c r="E32" s="58">
        <v>1900</v>
      </c>
      <c r="F32" s="59" t="s">
        <v>18</v>
      </c>
      <c r="G32" s="14">
        <f>D32*E32</f>
        <v>27778</v>
      </c>
    </row>
    <row r="33" spans="1:7" s="2" customFormat="1" ht="34.5" customHeight="1" x14ac:dyDescent="0.25">
      <c r="A33" s="23">
        <f>A32+1</f>
        <v>3</v>
      </c>
      <c r="B33" s="16" t="s">
        <v>8</v>
      </c>
      <c r="C33" s="23" t="s">
        <v>7</v>
      </c>
      <c r="D33" s="58">
        <v>10.55</v>
      </c>
      <c r="E33" s="58">
        <v>1900</v>
      </c>
      <c r="F33" s="59" t="s">
        <v>18</v>
      </c>
      <c r="G33" s="14">
        <f>D33*E33</f>
        <v>20045</v>
      </c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50448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120241.5928</v>
      </c>
    </row>
    <row r="36" spans="1:7" ht="8.25" customHeight="1" x14ac:dyDescent="0.25"/>
    <row r="37" spans="1:7" ht="23.25" customHeight="1" x14ac:dyDescent="0.3">
      <c r="A37" s="86" t="s">
        <v>95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96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3" zoomScale="70" zoomScaleNormal="100" zoomScaleSheetLayoutView="70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53.42578125" style="1" customWidth="1"/>
    <col min="3" max="3" width="30" style="1" customWidth="1"/>
    <col min="4" max="4" width="14.7109375" style="1" customWidth="1"/>
    <col min="5" max="5" width="12.42578125" style="1" customWidth="1"/>
    <col min="6" max="6" width="34.140625" style="12" customWidth="1"/>
    <col min="7" max="7" width="27.5703125" style="13" customWidth="1"/>
    <col min="8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7" width="9.140625" style="1"/>
    <col min="16368" max="16384" width="8.85546875" style="1" customWidth="1"/>
  </cols>
  <sheetData>
    <row r="1" spans="1:7" s="18" customFormat="1" x14ac:dyDescent="0.25">
      <c r="F1" s="19"/>
      <c r="G1" s="20"/>
    </row>
    <row r="2" spans="1:7" s="28" customFormat="1" ht="62.25" customHeight="1" x14ac:dyDescent="0.25">
      <c r="B2" s="80" t="s">
        <v>97</v>
      </c>
      <c r="C2" s="80"/>
      <c r="D2" s="80"/>
      <c r="E2" s="80"/>
      <c r="F2" s="80"/>
      <c r="G2" s="80"/>
    </row>
    <row r="3" spans="1:7" s="31" customFormat="1" ht="18.75" x14ac:dyDescent="0.3">
      <c r="A3" s="29"/>
      <c r="B3" s="30" t="s">
        <v>46</v>
      </c>
      <c r="C3" s="30"/>
      <c r="D3" s="73"/>
      <c r="E3" s="73"/>
      <c r="F3" s="73"/>
      <c r="G3" s="60">
        <v>44834</v>
      </c>
    </row>
    <row r="4" spans="1:7" s="21" customFormat="1" ht="21" customHeight="1" x14ac:dyDescent="0.25">
      <c r="A4" s="17"/>
      <c r="B4" s="17"/>
      <c r="C4" s="17"/>
      <c r="D4" s="17"/>
      <c r="E4" s="17"/>
      <c r="F4" s="17"/>
      <c r="G4" s="17"/>
    </row>
    <row r="5" spans="1:7" s="21" customFormat="1" ht="90.75" customHeight="1" x14ac:dyDescent="0.3">
      <c r="A5" s="78" t="s">
        <v>63</v>
      </c>
      <c r="B5" s="79"/>
      <c r="C5" s="79"/>
      <c r="D5" s="79"/>
      <c r="E5" s="79"/>
      <c r="F5" s="79"/>
      <c r="G5" s="79"/>
    </row>
    <row r="6" spans="1:7" s="18" customFormat="1" ht="72" customHeight="1" x14ac:dyDescent="0.3">
      <c r="A6" s="81" t="s">
        <v>47</v>
      </c>
      <c r="B6" s="79"/>
      <c r="C6" s="79"/>
      <c r="D6" s="79"/>
      <c r="E6" s="79"/>
      <c r="F6" s="79"/>
      <c r="G6" s="79"/>
    </row>
    <row r="7" spans="1:7" ht="39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57</v>
      </c>
      <c r="G7" s="7" t="s">
        <v>5</v>
      </c>
    </row>
    <row r="8" spans="1:7" ht="51" customHeight="1" x14ac:dyDescent="0.25">
      <c r="A8" s="3">
        <v>1</v>
      </c>
      <c r="B8" s="5" t="s">
        <v>9</v>
      </c>
      <c r="C8" s="3" t="s">
        <v>10</v>
      </c>
      <c r="D8" s="6">
        <v>0.34</v>
      </c>
      <c r="E8" s="6">
        <v>4144.7</v>
      </c>
      <c r="F8" s="4" t="s">
        <v>11</v>
      </c>
      <c r="G8" s="7">
        <f>D8*E8</f>
        <v>1409.1980000000001</v>
      </c>
    </row>
    <row r="9" spans="1:7" ht="45.75" customHeight="1" x14ac:dyDescent="0.25">
      <c r="A9" s="3">
        <f t="shared" ref="A9:A27" si="0">A8+1</f>
        <v>2</v>
      </c>
      <c r="B9" s="5" t="s">
        <v>55</v>
      </c>
      <c r="C9" s="3" t="s">
        <v>10</v>
      </c>
      <c r="D9" s="6">
        <v>0.08</v>
      </c>
      <c r="E9" s="6">
        <v>4144.7</v>
      </c>
      <c r="F9" s="4" t="s">
        <v>11</v>
      </c>
      <c r="G9" s="7">
        <f t="shared" ref="G9:G27" si="1">D9*E9</f>
        <v>331.57599999999996</v>
      </c>
    </row>
    <row r="10" spans="1:7" ht="47.25" x14ac:dyDescent="0.25">
      <c r="A10" s="3">
        <f t="shared" si="0"/>
        <v>3</v>
      </c>
      <c r="B10" s="5" t="s">
        <v>13</v>
      </c>
      <c r="C10" s="3" t="s">
        <v>12</v>
      </c>
      <c r="D10" s="6">
        <v>0.17</v>
      </c>
      <c r="E10" s="6">
        <v>4144.7</v>
      </c>
      <c r="F10" s="4" t="s">
        <v>11</v>
      </c>
      <c r="G10" s="7">
        <f t="shared" si="1"/>
        <v>704.59900000000005</v>
      </c>
    </row>
    <row r="11" spans="1:7" ht="57" customHeight="1" x14ac:dyDescent="0.25">
      <c r="A11" s="3">
        <f t="shared" si="0"/>
        <v>4</v>
      </c>
      <c r="B11" s="5" t="s">
        <v>14</v>
      </c>
      <c r="C11" s="3" t="s">
        <v>15</v>
      </c>
      <c r="D11" s="6">
        <v>7.0000000000000007E-2</v>
      </c>
      <c r="E11" s="6">
        <v>4144.7</v>
      </c>
      <c r="F11" s="4" t="s">
        <v>11</v>
      </c>
      <c r="G11" s="7">
        <f t="shared" si="1"/>
        <v>290.12900000000002</v>
      </c>
    </row>
    <row r="12" spans="1:7" ht="78.75" x14ac:dyDescent="0.25">
      <c r="A12" s="3">
        <f t="shared" si="0"/>
        <v>5</v>
      </c>
      <c r="B12" s="5" t="s">
        <v>16</v>
      </c>
      <c r="C12" s="3" t="s">
        <v>17</v>
      </c>
      <c r="D12" s="6">
        <v>0.04</v>
      </c>
      <c r="E12" s="6">
        <v>4144.7</v>
      </c>
      <c r="F12" s="4" t="s">
        <v>11</v>
      </c>
      <c r="G12" s="7">
        <f t="shared" si="1"/>
        <v>165.78799999999998</v>
      </c>
    </row>
    <row r="13" spans="1:7" ht="47.25" x14ac:dyDescent="0.25">
      <c r="A13" s="3">
        <f t="shared" si="0"/>
        <v>6</v>
      </c>
      <c r="B13" s="5" t="s">
        <v>19</v>
      </c>
      <c r="C13" s="3" t="s">
        <v>20</v>
      </c>
      <c r="D13" s="6">
        <v>0.21</v>
      </c>
      <c r="E13" s="6">
        <v>4144.7</v>
      </c>
      <c r="F13" s="4" t="s">
        <v>11</v>
      </c>
      <c r="G13" s="7">
        <f t="shared" si="1"/>
        <v>870.38699999999994</v>
      </c>
    </row>
    <row r="14" spans="1:7" ht="50.25" customHeight="1" x14ac:dyDescent="0.25">
      <c r="A14" s="3">
        <f t="shared" si="0"/>
        <v>7</v>
      </c>
      <c r="B14" s="5" t="s">
        <v>56</v>
      </c>
      <c r="C14" s="3" t="s">
        <v>22</v>
      </c>
      <c r="D14" s="6">
        <v>0.19</v>
      </c>
      <c r="E14" s="6">
        <v>4144.7</v>
      </c>
      <c r="F14" s="4" t="s">
        <v>11</v>
      </c>
      <c r="G14" s="7">
        <f t="shared" si="1"/>
        <v>787.49299999999994</v>
      </c>
    </row>
    <row r="15" spans="1:7" ht="45.75" customHeight="1" x14ac:dyDescent="0.25">
      <c r="A15" s="3">
        <f t="shared" si="0"/>
        <v>8</v>
      </c>
      <c r="B15" s="5" t="s">
        <v>23</v>
      </c>
      <c r="C15" s="3" t="s">
        <v>22</v>
      </c>
      <c r="D15" s="6">
        <v>0.2</v>
      </c>
      <c r="E15" s="6">
        <v>4144.7</v>
      </c>
      <c r="F15" s="4" t="s">
        <v>11</v>
      </c>
      <c r="G15" s="7">
        <f t="shared" si="1"/>
        <v>828.94</v>
      </c>
    </row>
    <row r="16" spans="1:7" ht="50.25" customHeight="1" x14ac:dyDescent="0.25">
      <c r="A16" s="3">
        <f t="shared" si="0"/>
        <v>9</v>
      </c>
      <c r="B16" s="5" t="s">
        <v>24</v>
      </c>
      <c r="C16" s="3" t="s">
        <v>10</v>
      </c>
      <c r="D16" s="6">
        <v>0.54</v>
      </c>
      <c r="E16" s="6">
        <v>4144.7</v>
      </c>
      <c r="F16" s="4" t="s">
        <v>11</v>
      </c>
      <c r="G16" s="7">
        <f t="shared" si="1"/>
        <v>2238.1379999999999</v>
      </c>
    </row>
    <row r="17" spans="1:7" ht="58.5" customHeight="1" x14ac:dyDescent="0.25">
      <c r="A17" s="3">
        <f t="shared" si="0"/>
        <v>10</v>
      </c>
      <c r="B17" s="5" t="s">
        <v>25</v>
      </c>
      <c r="C17" s="3" t="s">
        <v>10</v>
      </c>
      <c r="D17" s="6">
        <v>0.46</v>
      </c>
      <c r="E17" s="6">
        <v>4144.7</v>
      </c>
      <c r="F17" s="4" t="s">
        <v>11</v>
      </c>
      <c r="G17" s="7">
        <f t="shared" si="1"/>
        <v>1906.5619999999999</v>
      </c>
    </row>
    <row r="18" spans="1:7" ht="23.25" customHeight="1" x14ac:dyDescent="0.25">
      <c r="A18" s="3">
        <f t="shared" si="0"/>
        <v>11</v>
      </c>
      <c r="B18" s="5" t="s">
        <v>26</v>
      </c>
      <c r="C18" s="3" t="s">
        <v>22</v>
      </c>
      <c r="D18" s="6">
        <v>0.05</v>
      </c>
      <c r="E18" s="6">
        <v>4144.7</v>
      </c>
      <c r="F18" s="4" t="s">
        <v>27</v>
      </c>
      <c r="G18" s="7">
        <f t="shared" si="1"/>
        <v>207.23500000000001</v>
      </c>
    </row>
    <row r="19" spans="1:7" ht="75" customHeight="1" x14ac:dyDescent="0.25">
      <c r="A19" s="3">
        <f t="shared" si="0"/>
        <v>12</v>
      </c>
      <c r="B19" s="5" t="s">
        <v>28</v>
      </c>
      <c r="C19" s="3" t="s">
        <v>22</v>
      </c>
      <c r="D19" s="6">
        <v>0.08</v>
      </c>
      <c r="E19" s="6">
        <v>4144.7</v>
      </c>
      <c r="F19" s="4" t="s">
        <v>29</v>
      </c>
      <c r="G19" s="7">
        <f t="shared" si="1"/>
        <v>331.57599999999996</v>
      </c>
    </row>
    <row r="20" spans="1:7" ht="31.5" x14ac:dyDescent="0.25">
      <c r="A20" s="3">
        <f t="shared" si="0"/>
        <v>13</v>
      </c>
      <c r="B20" s="5" t="s">
        <v>30</v>
      </c>
      <c r="C20" s="3" t="s">
        <v>31</v>
      </c>
      <c r="D20" s="6">
        <v>0.51</v>
      </c>
      <c r="E20" s="6">
        <v>4144.7</v>
      </c>
      <c r="F20" s="4" t="s">
        <v>18</v>
      </c>
      <c r="G20" s="7">
        <f t="shared" si="1"/>
        <v>2113.797</v>
      </c>
    </row>
    <row r="21" spans="1:7" x14ac:dyDescent="0.25">
      <c r="A21" s="3">
        <f t="shared" si="0"/>
        <v>14</v>
      </c>
      <c r="B21" s="5" t="s">
        <v>44</v>
      </c>
      <c r="C21" s="3" t="s">
        <v>32</v>
      </c>
      <c r="D21" s="6">
        <v>1.61</v>
      </c>
      <c r="E21" s="6">
        <v>4144.7</v>
      </c>
      <c r="F21" s="4" t="s">
        <v>58</v>
      </c>
      <c r="G21" s="7">
        <f>D21*E21</f>
        <v>6672.9670000000006</v>
      </c>
    </row>
    <row r="22" spans="1:7" ht="31.5" x14ac:dyDescent="0.25">
      <c r="A22" s="3">
        <f t="shared" si="0"/>
        <v>15</v>
      </c>
      <c r="B22" s="5" t="s">
        <v>59</v>
      </c>
      <c r="C22" s="3" t="s">
        <v>33</v>
      </c>
      <c r="D22" s="6">
        <v>3.6</v>
      </c>
      <c r="E22" s="6">
        <v>4144.7</v>
      </c>
      <c r="F22" s="4" t="s">
        <v>34</v>
      </c>
      <c r="G22" s="7">
        <f t="shared" si="1"/>
        <v>14920.92</v>
      </c>
    </row>
    <row r="23" spans="1:7" ht="31.5" x14ac:dyDescent="0.25">
      <c r="A23" s="3">
        <f t="shared" si="0"/>
        <v>16</v>
      </c>
      <c r="B23" s="9" t="s">
        <v>35</v>
      </c>
      <c r="C23" s="10" t="s">
        <v>36</v>
      </c>
      <c r="D23" s="6">
        <f>6095.96*1.04</f>
        <v>6339.7984000000006</v>
      </c>
      <c r="E23" s="6">
        <v>2</v>
      </c>
      <c r="F23" s="4" t="s">
        <v>58</v>
      </c>
      <c r="G23" s="7">
        <f t="shared" si="1"/>
        <v>12679.596800000001</v>
      </c>
    </row>
    <row r="24" spans="1:7" x14ac:dyDescent="0.25">
      <c r="A24" s="3">
        <f t="shared" si="0"/>
        <v>17</v>
      </c>
      <c r="B24" s="9" t="s">
        <v>37</v>
      </c>
      <c r="C24" s="10" t="s">
        <v>10</v>
      </c>
      <c r="D24" s="6">
        <v>1.71</v>
      </c>
      <c r="E24" s="6">
        <v>4144.7</v>
      </c>
      <c r="F24" s="4" t="s">
        <v>58</v>
      </c>
      <c r="G24" s="7">
        <f t="shared" si="1"/>
        <v>7087.4369999999999</v>
      </c>
    </row>
    <row r="25" spans="1:7" x14ac:dyDescent="0.25">
      <c r="A25" s="3">
        <f t="shared" si="0"/>
        <v>18</v>
      </c>
      <c r="B25" s="9" t="s">
        <v>38</v>
      </c>
      <c r="C25" s="10" t="s">
        <v>39</v>
      </c>
      <c r="D25" s="6">
        <v>0.14000000000000001</v>
      </c>
      <c r="E25" s="6">
        <v>4144.7</v>
      </c>
      <c r="F25" s="4" t="s">
        <v>58</v>
      </c>
      <c r="G25" s="7">
        <f t="shared" si="1"/>
        <v>580.25800000000004</v>
      </c>
    </row>
    <row r="26" spans="1:7" ht="34.5" customHeight="1" x14ac:dyDescent="0.25">
      <c r="A26" s="3">
        <f t="shared" si="0"/>
        <v>19</v>
      </c>
      <c r="B26" s="15" t="s">
        <v>40</v>
      </c>
      <c r="C26" s="8" t="s">
        <v>10</v>
      </c>
      <c r="D26" s="6">
        <v>1.32</v>
      </c>
      <c r="E26" s="6">
        <v>4144.7</v>
      </c>
      <c r="F26" s="4" t="s">
        <v>58</v>
      </c>
      <c r="G26" s="7">
        <f t="shared" si="1"/>
        <v>5471.0039999999999</v>
      </c>
    </row>
    <row r="27" spans="1:7" s="2" customFormat="1" ht="47.25" x14ac:dyDescent="0.25">
      <c r="A27" s="3">
        <f t="shared" si="0"/>
        <v>20</v>
      </c>
      <c r="B27" s="16" t="s">
        <v>89</v>
      </c>
      <c r="C27" s="11" t="s">
        <v>10</v>
      </c>
      <c r="D27" s="58">
        <v>2.46</v>
      </c>
      <c r="E27" s="6">
        <v>4144.7</v>
      </c>
      <c r="F27" s="61" t="s">
        <v>21</v>
      </c>
      <c r="G27" s="7">
        <f t="shared" si="1"/>
        <v>10195.962</v>
      </c>
    </row>
    <row r="28" spans="1:7" s="22" customFormat="1" x14ac:dyDescent="0.25">
      <c r="A28" s="82" t="s">
        <v>43</v>
      </c>
      <c r="B28" s="83"/>
      <c r="C28" s="82"/>
      <c r="D28" s="82"/>
      <c r="E28" s="82"/>
      <c r="F28" s="82"/>
      <c r="G28" s="27">
        <f>SUM(G8:G27)+0.03</f>
        <v>69793.592799999999</v>
      </c>
    </row>
    <row r="29" spans="1:7" s="2" customFormat="1" x14ac:dyDescent="0.25">
      <c r="A29" s="84" t="s">
        <v>42</v>
      </c>
      <c r="B29" s="84"/>
      <c r="C29" s="84"/>
      <c r="D29" s="84"/>
      <c r="E29" s="84"/>
      <c r="F29" s="84"/>
      <c r="G29" s="84"/>
    </row>
    <row r="30" spans="1:7" s="2" customFormat="1" ht="36.7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59" t="s">
        <v>57</v>
      </c>
      <c r="G30" s="14" t="s">
        <v>5</v>
      </c>
    </row>
    <row r="31" spans="1:7" s="2" customFormat="1" ht="28.15" customHeight="1" x14ac:dyDescent="0.25">
      <c r="A31" s="23">
        <v>1</v>
      </c>
      <c r="B31" s="24" t="s">
        <v>42</v>
      </c>
      <c r="C31" s="25"/>
      <c r="D31" s="58">
        <v>0</v>
      </c>
      <c r="E31" s="23">
        <v>0</v>
      </c>
      <c r="F31" s="59" t="s">
        <v>62</v>
      </c>
      <c r="G31" s="7">
        <v>5638.4</v>
      </c>
    </row>
    <row r="32" spans="1:7" s="2" customFormat="1" ht="36.6" hidden="1" customHeight="1" x14ac:dyDescent="0.25">
      <c r="A32" s="23">
        <v>2</v>
      </c>
      <c r="B32" s="16" t="s">
        <v>6</v>
      </c>
      <c r="C32" s="23" t="s">
        <v>7</v>
      </c>
      <c r="D32" s="58">
        <v>14.62</v>
      </c>
      <c r="E32" s="58">
        <v>1900</v>
      </c>
      <c r="F32" s="59" t="s">
        <v>18</v>
      </c>
      <c r="G32" s="14">
        <v>0</v>
      </c>
    </row>
    <row r="33" spans="1:7" s="2" customFormat="1" ht="34.5" hidden="1" customHeight="1" x14ac:dyDescent="0.25">
      <c r="A33" s="23">
        <f>A32+1</f>
        <v>3</v>
      </c>
      <c r="B33" s="16" t="s">
        <v>8</v>
      </c>
      <c r="C33" s="23" t="s">
        <v>7</v>
      </c>
      <c r="D33" s="58">
        <v>10.55</v>
      </c>
      <c r="E33" s="58">
        <v>1900</v>
      </c>
      <c r="F33" s="59" t="s">
        <v>18</v>
      </c>
      <c r="G33" s="14">
        <v>0</v>
      </c>
    </row>
    <row r="34" spans="1:7" s="26" customFormat="1" x14ac:dyDescent="0.25">
      <c r="A34" s="85" t="s">
        <v>43</v>
      </c>
      <c r="B34" s="85"/>
      <c r="C34" s="85"/>
      <c r="D34" s="85"/>
      <c r="E34" s="85"/>
      <c r="F34" s="85"/>
      <c r="G34" s="62">
        <f>SUM(G31:G33)</f>
        <v>5638.4</v>
      </c>
    </row>
    <row r="35" spans="1:7" s="22" customFormat="1" x14ac:dyDescent="0.25">
      <c r="A35" s="82" t="s">
        <v>45</v>
      </c>
      <c r="B35" s="82"/>
      <c r="C35" s="82"/>
      <c r="D35" s="82"/>
      <c r="E35" s="82"/>
      <c r="F35" s="82"/>
      <c r="G35" s="27">
        <f>G28+G34</f>
        <v>75431.992799999993</v>
      </c>
    </row>
    <row r="36" spans="1:7" ht="8.25" customHeight="1" x14ac:dyDescent="0.25"/>
    <row r="37" spans="1:7" ht="23.25" customHeight="1" x14ac:dyDescent="0.3">
      <c r="A37" s="86" t="s">
        <v>98</v>
      </c>
      <c r="B37" s="87"/>
      <c r="C37" s="87"/>
      <c r="D37" s="87"/>
      <c r="E37" s="87"/>
      <c r="F37" s="87"/>
      <c r="G37" s="87"/>
    </row>
    <row r="38" spans="1:7" ht="24" customHeight="1" x14ac:dyDescent="0.3">
      <c r="A38" s="86" t="s">
        <v>99</v>
      </c>
      <c r="B38" s="86"/>
      <c r="C38" s="86"/>
      <c r="D38" s="86"/>
      <c r="E38" s="86"/>
      <c r="F38" s="86"/>
      <c r="G38" s="86"/>
    </row>
    <row r="39" spans="1:7" ht="27.75" customHeight="1" x14ac:dyDescent="0.3">
      <c r="A39" s="78" t="s">
        <v>48</v>
      </c>
      <c r="B39" s="79"/>
      <c r="C39" s="79"/>
      <c r="D39" s="79"/>
      <c r="E39" s="79"/>
      <c r="F39" s="79"/>
      <c r="G39" s="79"/>
    </row>
    <row r="40" spans="1:7" ht="27" customHeight="1" x14ac:dyDescent="0.3">
      <c r="A40" s="78" t="s">
        <v>49</v>
      </c>
      <c r="B40" s="79"/>
      <c r="C40" s="79"/>
      <c r="D40" s="79"/>
      <c r="E40" s="79"/>
      <c r="F40" s="79"/>
      <c r="G40" s="79"/>
    </row>
    <row r="41" spans="1:7" ht="23.25" customHeight="1" x14ac:dyDescent="0.3">
      <c r="A41" s="78" t="s">
        <v>50</v>
      </c>
      <c r="B41" s="79"/>
      <c r="C41" s="79"/>
      <c r="D41" s="79"/>
      <c r="E41" s="79"/>
      <c r="F41" s="79"/>
      <c r="G41" s="79"/>
    </row>
    <row r="43" spans="1:7" x14ac:dyDescent="0.25">
      <c r="C43" s="1" t="s">
        <v>51</v>
      </c>
    </row>
    <row r="45" spans="1:7" x14ac:dyDescent="0.25">
      <c r="B45" s="1" t="s">
        <v>52</v>
      </c>
      <c r="C45" s="1" t="s">
        <v>61</v>
      </c>
      <c r="F45" s="32"/>
    </row>
    <row r="47" spans="1:7" x14ac:dyDescent="0.25">
      <c r="B47" s="1" t="s">
        <v>53</v>
      </c>
      <c r="C47" s="1" t="s">
        <v>54</v>
      </c>
      <c r="F47" s="32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70866141732283472" right="0.33" top="0.16" bottom="0.16" header="0.16" footer="0.16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2023-01-31T07:25:19Z</dcterms:modified>
</cp:coreProperties>
</file>