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29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4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28" i="1" s="1"/>
  <c r="C35" i="1" s="1"/>
  <c r="C5" i="1"/>
  <c r="C4" i="1"/>
  <c r="C36" i="1" s="1"/>
</calcChain>
</file>

<file path=xl/sharedStrings.xml><?xml version="1.0" encoding="utf-8"?>
<sst xmlns="http://schemas.openxmlformats.org/spreadsheetml/2006/main" count="44" uniqueCount="38">
  <si>
    <t>Доходы и расходы ООО КА "Ирбис"  по управлению и обслуживанию МКД ул. Новаторов д. 29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</si>
  <si>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</si>
  <si>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</si>
  <si>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</si>
  <si>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</si>
  <si>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</si>
  <si>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</si>
  <si>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Итого стоимость в руб. в год</t>
  </si>
  <si>
    <t>стоимотсть на 1 кв м общ. пл.</t>
  </si>
  <si>
    <t>Код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</si>
  <si>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</si>
  <si>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</si>
  <si>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</si>
  <si>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</si>
  <si>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</si>
  <si>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</si>
  <si>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</si>
  <si>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</si>
  <si>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</si>
  <si>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</si>
  <si>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</si>
  <si>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Проверка дымоходов и вентканалов</t>
  </si>
  <si>
    <t>Замер сопротивления изоляции</t>
  </si>
  <si>
    <t xml:space="preserve">Уборка лестничных площадок и маршей </t>
  </si>
  <si>
    <t>Подметание прилегающей территории, содержание и уборка контейнерных площадок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</si>
  <si>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</si>
  <si>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</si>
  <si>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</si>
  <si>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</si>
  <si>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</si>
  <si>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</si>
  <si>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</si>
  <si>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Текщий ремонт</t>
  </si>
  <si>
    <t>Гидравлические испытания системы отопления</t>
  </si>
  <si>
    <t>Промывка системы отопления</t>
  </si>
  <si>
    <t xml:space="preserve"> 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</si>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</sst>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b/>
      <i/>
      <sz val="12"/>
      <color rgb="FFFF0000"/>
      <name val="Calibri Light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" fillId="0" borderId="2" xfId="0" applyFont="1" applyBorder="1" applyAlignment="1"/>
    <xf numFmtId="0" fontId="11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4" fillId="0" borderId="1" xfId="0" applyFont="1" applyBorder="1" applyAlignment="1">
      <alignment horizontal="justify" vertical="center" wrapText="1"/>
    </xf>
    <xf numFmtId="0" fontId="15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9" fillId="3" borderId="1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10" fillId="2" borderId="0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right"/>
    </xf>
    <xf numFmtId="4" fontId="11" fillId="3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0" xfId="0" applyFont="1" applyFill="1"/>
    <xf numFmtId="0" fontId="9" fillId="3" borderId="3" xfId="0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center" vertical="center" wrapText="1"/>
    </xf>
    <xf numFmtId="4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8" fillId="0" borderId="0" xfId="0" applyFont="1" applyAlignment="1"/>
    <xf numFmtId="4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29/&#1085;&#1086;&#1074;%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1211.2639999999999</v>
          </cell>
        </row>
        <row r="10">
          <cell r="G10">
            <v>302.81599999999997</v>
          </cell>
        </row>
        <row r="11">
          <cell r="G11">
            <v>567.78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719.18799999999999</v>
          </cell>
        </row>
        <row r="15">
          <cell r="G15">
            <v>643.48400000000004</v>
          </cell>
        </row>
        <row r="16">
          <cell r="G16">
            <v>681.3359999999999</v>
          </cell>
        </row>
        <row r="17">
          <cell r="G17">
            <v>1892.6</v>
          </cell>
        </row>
        <row r="18">
          <cell r="G18">
            <v>1589.7839999999999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946.3</v>
          </cell>
        </row>
        <row r="22">
          <cell r="G22">
            <v>6661.9519999999993</v>
          </cell>
        </row>
        <row r="23">
          <cell r="G23">
            <v>12869.679999999998</v>
          </cell>
        </row>
        <row r="24">
          <cell r="G24">
            <v>15158.7</v>
          </cell>
        </row>
        <row r="25">
          <cell r="G25">
            <v>6359.1359999999995</v>
          </cell>
        </row>
        <row r="26">
          <cell r="G26">
            <v>870.596</v>
          </cell>
        </row>
        <row r="27">
          <cell r="G27">
            <v>5034.3159999999998</v>
          </cell>
        </row>
        <row r="28">
          <cell r="G28">
            <v>10144.335999999999</v>
          </cell>
        </row>
        <row r="32">
          <cell r="G32">
            <v>3287.75</v>
          </cell>
        </row>
      </sheetData>
      <sheetData sheetId="1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10144.335999999999</v>
          </cell>
        </row>
      </sheetData>
      <sheetData sheetId="2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10144.335999999999</v>
          </cell>
        </row>
        <row r="32">
          <cell r="G32">
            <v>83.1</v>
          </cell>
        </row>
      </sheetData>
      <sheetData sheetId="3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10144.335999999999</v>
          </cell>
        </row>
        <row r="32">
          <cell r="G32">
            <v>36391.340000000004</v>
          </cell>
        </row>
      </sheetData>
      <sheetData sheetId="4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10144.335999999999</v>
          </cell>
        </row>
        <row r="32">
          <cell r="G32">
            <v>16890.34</v>
          </cell>
        </row>
      </sheetData>
      <sheetData sheetId="5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10144.335999999999</v>
          </cell>
        </row>
        <row r="32">
          <cell r="G32">
            <v>9587.7900000000009</v>
          </cell>
        </row>
      </sheetData>
      <sheetData sheetId="6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10674.263999999999</v>
          </cell>
        </row>
        <row r="32">
          <cell r="G32">
            <v>5291.09</v>
          </cell>
        </row>
      </sheetData>
      <sheetData sheetId="7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10674.263999999999</v>
          </cell>
        </row>
        <row r="32">
          <cell r="G32">
            <v>8165.2</v>
          </cell>
        </row>
        <row r="33">
          <cell r="G33">
            <v>23620.799999999999</v>
          </cell>
        </row>
        <row r="34">
          <cell r="G34">
            <v>17035.2</v>
          </cell>
        </row>
      </sheetData>
      <sheetData sheetId="8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10674.263999999999</v>
          </cell>
        </row>
        <row r="32">
          <cell r="G32">
            <v>263.10000000000002</v>
          </cell>
        </row>
      </sheetData>
      <sheetData sheetId="9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10674.263999999999</v>
          </cell>
        </row>
        <row r="32">
          <cell r="G32">
            <v>463.56</v>
          </cell>
        </row>
      </sheetData>
      <sheetData sheetId="10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10674.263999999999</v>
          </cell>
        </row>
        <row r="32">
          <cell r="G32">
            <v>101.83</v>
          </cell>
        </row>
      </sheetData>
      <sheetData sheetId="11">
        <row r="9">
          <cell r="G9">
            <v>1249.116</v>
          </cell>
        </row>
        <row r="10">
          <cell r="G10">
            <v>302.81599999999997</v>
          </cell>
        </row>
        <row r="11">
          <cell r="G11">
            <v>605.63199999999995</v>
          </cell>
        </row>
        <row r="12">
          <cell r="G12">
            <v>264.964</v>
          </cell>
        </row>
        <row r="13">
          <cell r="G13">
            <v>151.40799999999999</v>
          </cell>
        </row>
        <row r="14">
          <cell r="G14">
            <v>757.04</v>
          </cell>
        </row>
        <row r="15">
          <cell r="G15">
            <v>681.3359999999999</v>
          </cell>
        </row>
        <row r="16">
          <cell r="G16">
            <v>719.18799999999999</v>
          </cell>
        </row>
        <row r="17">
          <cell r="G17">
            <v>1968.3039999999999</v>
          </cell>
        </row>
        <row r="18">
          <cell r="G18">
            <v>1665.4879999999998</v>
          </cell>
        </row>
        <row r="19">
          <cell r="G19">
            <v>189.26</v>
          </cell>
        </row>
        <row r="20">
          <cell r="G20">
            <v>302.81599999999997</v>
          </cell>
        </row>
        <row r="21">
          <cell r="G21">
            <v>984.15199999999993</v>
          </cell>
        </row>
        <row r="22">
          <cell r="G22">
            <v>7418.9919999999993</v>
          </cell>
        </row>
        <row r="23">
          <cell r="G23">
            <v>13323.903999999999</v>
          </cell>
        </row>
        <row r="24">
          <cell r="G24">
            <v>15707.44</v>
          </cell>
        </row>
        <row r="25">
          <cell r="G25">
            <v>6586.2479999999996</v>
          </cell>
        </row>
        <row r="26">
          <cell r="G26">
            <v>908.44799999999998</v>
          </cell>
        </row>
        <row r="27">
          <cell r="G27">
            <v>5223.5759999999991</v>
          </cell>
        </row>
        <row r="28">
          <cell r="G28">
            <v>10674.263999999999</v>
          </cell>
        </row>
        <row r="32">
          <cell r="G32">
            <v>2290.56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topLeftCell="B1" zoomScale="70" zoomScaleNormal="70" zoomScaleSheetLayoutView="70" workbookViewId="0">
      <selection activeCell="C4" sqref="C4:C6"/>
    </sheetView>
  </sheetViews>
  <sheetFormatPr defaultColWidth="8.85546875" defaultRowHeight="15.75" x14ac:dyDescent="0.25"/>
  <cols>
    <col min="1" max="1" width="5.85546875" style="29" customWidth="1"/>
    <col min="2" max="2" width="85.7109375" style="29" customWidth="1"/>
    <col min="3" max="3" width="65.5703125" style="2" customWidth="1"/>
    <col min="4" max="4" width="15.5703125" style="2" hidden="1" customWidth="1"/>
    <col min="5" max="5" width="9.85546875" style="29" hidden="1" customWidth="1"/>
    <col min="6" max="6" width="13.140625" style="29" hidden="1" customWidth="1"/>
    <col min="7" max="7" width="12.5703125" style="29" hidden="1" customWidth="1"/>
    <col min="8" max="8" width="10.85546875" style="29" hidden="1" customWidth="1"/>
    <col min="9" max="10" width="8.85546875" style="33" customWidth="1"/>
    <col min="11" max="21" width="8.85546875" style="29" customWidth="1"/>
    <col min="22" max="22" width="5.85546875" style="29" customWidth="1"/>
    <col min="23" max="23" width="8.140625" style="29" customWidth="1"/>
    <col min="24" max="24" width="48" style="29" customWidth="1"/>
    <col min="25" max="25" width="22.5703125" style="29" customWidth="1"/>
    <col min="26" max="26" width="14.7109375" style="29" customWidth="1"/>
    <col min="27" max="27" width="12.42578125" style="29" customWidth="1"/>
    <col min="28" max="28" width="23.7109375" style="29" customWidth="1"/>
    <col min="29" max="30" width="15.5703125" style="29" customWidth="1"/>
    <col min="31" max="277" width="8.85546875" style="29" customWidth="1"/>
    <col min="278" max="278" width="5.85546875" style="29" customWidth="1"/>
    <col min="279" max="279" width="8.140625" style="29" customWidth="1"/>
    <col min="280" max="280" width="48" style="29" customWidth="1"/>
    <col min="281" max="281" width="22.5703125" style="29" customWidth="1"/>
    <col min="282" max="282" width="14.7109375" style="29" customWidth="1"/>
    <col min="283" max="283" width="12.42578125" style="29" customWidth="1"/>
    <col min="284" max="284" width="23.7109375" style="29" customWidth="1"/>
    <col min="285" max="286" width="15.5703125" style="29" customWidth="1"/>
    <col min="287" max="533" width="8.85546875" style="29" customWidth="1"/>
    <col min="534" max="534" width="5.85546875" style="29" customWidth="1"/>
    <col min="535" max="535" width="8.140625" style="29" customWidth="1"/>
    <col min="536" max="536" width="48" style="29" customWidth="1"/>
    <col min="537" max="537" width="22.5703125" style="29" customWidth="1"/>
    <col min="538" max="538" width="14.7109375" style="29" customWidth="1"/>
    <col min="539" max="539" width="12.42578125" style="29" customWidth="1"/>
    <col min="540" max="540" width="23.7109375" style="29" customWidth="1"/>
    <col min="541" max="542" width="15.5703125" style="29" customWidth="1"/>
    <col min="543" max="789" width="8.85546875" style="29" customWidth="1"/>
    <col min="790" max="790" width="5.85546875" style="29" customWidth="1"/>
    <col min="791" max="791" width="8.140625" style="29" customWidth="1"/>
    <col min="792" max="792" width="48" style="29" customWidth="1"/>
    <col min="793" max="793" width="22.5703125" style="29" customWidth="1"/>
    <col min="794" max="794" width="14.7109375" style="29" customWidth="1"/>
    <col min="795" max="795" width="12.42578125" style="29" customWidth="1"/>
    <col min="796" max="796" width="23.7109375" style="29" customWidth="1"/>
    <col min="797" max="798" width="15.5703125" style="29" customWidth="1"/>
    <col min="799" max="1045" width="8.85546875" style="29" customWidth="1"/>
    <col min="1046" max="1046" width="5.85546875" style="29" customWidth="1"/>
    <col min="1047" max="1047" width="8.140625" style="29" customWidth="1"/>
    <col min="1048" max="1048" width="48" style="29" customWidth="1"/>
    <col min="1049" max="1049" width="22.5703125" style="29" customWidth="1"/>
    <col min="1050" max="1050" width="14.7109375" style="29" customWidth="1"/>
    <col min="1051" max="1051" width="12.42578125" style="29" customWidth="1"/>
    <col min="1052" max="1052" width="23.7109375" style="29" customWidth="1"/>
    <col min="1053" max="1054" width="15.5703125" style="29" customWidth="1"/>
    <col min="1055" max="1301" width="8.85546875" style="29" customWidth="1"/>
    <col min="1302" max="1302" width="5.85546875" style="29" customWidth="1"/>
    <col min="1303" max="1303" width="8.140625" style="29" customWidth="1"/>
    <col min="1304" max="1304" width="48" style="29" customWidth="1"/>
    <col min="1305" max="1305" width="22.5703125" style="29" customWidth="1"/>
    <col min="1306" max="1306" width="14.7109375" style="29" customWidth="1"/>
    <col min="1307" max="1307" width="12.42578125" style="29" customWidth="1"/>
    <col min="1308" max="1308" width="23.7109375" style="29" customWidth="1"/>
    <col min="1309" max="1310" width="15.5703125" style="29" customWidth="1"/>
    <col min="1311" max="1557" width="8.85546875" style="29" customWidth="1"/>
    <col min="1558" max="1558" width="5.85546875" style="29" customWidth="1"/>
    <col min="1559" max="1559" width="8.140625" style="29" customWidth="1"/>
    <col min="1560" max="1560" width="48" style="29" customWidth="1"/>
    <col min="1561" max="1561" width="22.5703125" style="29" customWidth="1"/>
    <col min="1562" max="1562" width="14.7109375" style="29" customWidth="1"/>
    <col min="1563" max="1563" width="12.42578125" style="29" customWidth="1"/>
    <col min="1564" max="1564" width="23.7109375" style="29" customWidth="1"/>
    <col min="1565" max="1566" width="15.5703125" style="29" customWidth="1"/>
    <col min="1567" max="1813" width="8.85546875" style="29" customWidth="1"/>
    <col min="1814" max="1814" width="5.85546875" style="29" customWidth="1"/>
    <col min="1815" max="1815" width="8.140625" style="29" customWidth="1"/>
    <col min="1816" max="1816" width="48" style="29" customWidth="1"/>
    <col min="1817" max="1817" width="22.5703125" style="29" customWidth="1"/>
    <col min="1818" max="1818" width="14.7109375" style="29" customWidth="1"/>
    <col min="1819" max="1819" width="12.42578125" style="29" customWidth="1"/>
    <col min="1820" max="1820" width="23.7109375" style="29" customWidth="1"/>
    <col min="1821" max="1822" width="15.5703125" style="29" customWidth="1"/>
    <col min="1823" max="2069" width="8.85546875" style="29" customWidth="1"/>
    <col min="2070" max="2070" width="5.85546875" style="29" customWidth="1"/>
    <col min="2071" max="2071" width="8.140625" style="29" customWidth="1"/>
    <col min="2072" max="2072" width="48" style="29" customWidth="1"/>
    <col min="2073" max="2073" width="22.5703125" style="29" customWidth="1"/>
    <col min="2074" max="2074" width="14.7109375" style="29" customWidth="1"/>
    <col min="2075" max="2075" width="12.42578125" style="29" customWidth="1"/>
    <col min="2076" max="2076" width="23.7109375" style="29" customWidth="1"/>
    <col min="2077" max="2078" width="15.5703125" style="29" customWidth="1"/>
    <col min="2079" max="2325" width="8.85546875" style="29" customWidth="1"/>
    <col min="2326" max="2326" width="5.85546875" style="29" customWidth="1"/>
    <col min="2327" max="2327" width="8.140625" style="29" customWidth="1"/>
    <col min="2328" max="2328" width="48" style="29" customWidth="1"/>
    <col min="2329" max="2329" width="22.5703125" style="29" customWidth="1"/>
    <col min="2330" max="2330" width="14.7109375" style="29" customWidth="1"/>
    <col min="2331" max="2331" width="12.42578125" style="29" customWidth="1"/>
    <col min="2332" max="2332" width="23.7109375" style="29" customWidth="1"/>
    <col min="2333" max="2334" width="15.5703125" style="29" customWidth="1"/>
    <col min="2335" max="2581" width="8.85546875" style="29" customWidth="1"/>
    <col min="2582" max="2582" width="5.85546875" style="29" customWidth="1"/>
    <col min="2583" max="2583" width="8.140625" style="29" customWidth="1"/>
    <col min="2584" max="2584" width="48" style="29" customWidth="1"/>
    <col min="2585" max="2585" width="22.5703125" style="29" customWidth="1"/>
    <col min="2586" max="2586" width="14.7109375" style="29" customWidth="1"/>
    <col min="2587" max="2587" width="12.42578125" style="29" customWidth="1"/>
    <col min="2588" max="2588" width="23.7109375" style="29" customWidth="1"/>
    <col min="2589" max="2590" width="15.5703125" style="29" customWidth="1"/>
    <col min="2591" max="2837" width="8.85546875" style="29" customWidth="1"/>
    <col min="2838" max="2838" width="5.85546875" style="29" customWidth="1"/>
    <col min="2839" max="2839" width="8.140625" style="29" customWidth="1"/>
    <col min="2840" max="2840" width="48" style="29" customWidth="1"/>
    <col min="2841" max="2841" width="22.5703125" style="29" customWidth="1"/>
    <col min="2842" max="2842" width="14.7109375" style="29" customWidth="1"/>
    <col min="2843" max="2843" width="12.42578125" style="29" customWidth="1"/>
    <col min="2844" max="2844" width="23.7109375" style="29" customWidth="1"/>
    <col min="2845" max="2846" width="15.5703125" style="29" customWidth="1"/>
    <col min="2847" max="3093" width="8.85546875" style="29" customWidth="1"/>
    <col min="3094" max="3094" width="5.85546875" style="29" customWidth="1"/>
    <col min="3095" max="3095" width="8.140625" style="29" customWidth="1"/>
    <col min="3096" max="3096" width="48" style="29" customWidth="1"/>
    <col min="3097" max="3097" width="22.5703125" style="29" customWidth="1"/>
    <col min="3098" max="3098" width="14.7109375" style="29" customWidth="1"/>
    <col min="3099" max="3099" width="12.42578125" style="29" customWidth="1"/>
    <col min="3100" max="3100" width="23.7109375" style="29" customWidth="1"/>
    <col min="3101" max="3102" width="15.5703125" style="29" customWidth="1"/>
    <col min="3103" max="3349" width="8.85546875" style="29" customWidth="1"/>
    <col min="3350" max="3350" width="5.85546875" style="29" customWidth="1"/>
    <col min="3351" max="3351" width="8.140625" style="29" customWidth="1"/>
    <col min="3352" max="3352" width="48" style="29" customWidth="1"/>
    <col min="3353" max="3353" width="22.5703125" style="29" customWidth="1"/>
    <col min="3354" max="3354" width="14.7109375" style="29" customWidth="1"/>
    <col min="3355" max="3355" width="12.42578125" style="29" customWidth="1"/>
    <col min="3356" max="3356" width="23.7109375" style="29" customWidth="1"/>
    <col min="3357" max="3358" width="15.5703125" style="29" customWidth="1"/>
    <col min="3359" max="3605" width="8.85546875" style="29" customWidth="1"/>
    <col min="3606" max="3606" width="5.85546875" style="29" customWidth="1"/>
    <col min="3607" max="3607" width="8.140625" style="29" customWidth="1"/>
    <col min="3608" max="3608" width="48" style="29" customWidth="1"/>
    <col min="3609" max="3609" width="22.5703125" style="29" customWidth="1"/>
    <col min="3610" max="3610" width="14.7109375" style="29" customWidth="1"/>
    <col min="3611" max="3611" width="12.42578125" style="29" customWidth="1"/>
    <col min="3612" max="3612" width="23.7109375" style="29" customWidth="1"/>
    <col min="3613" max="3614" width="15.5703125" style="29" customWidth="1"/>
    <col min="3615" max="3861" width="8.85546875" style="29" customWidth="1"/>
    <col min="3862" max="3862" width="5.85546875" style="29" customWidth="1"/>
    <col min="3863" max="3863" width="8.140625" style="29" customWidth="1"/>
    <col min="3864" max="3864" width="48" style="29" customWidth="1"/>
    <col min="3865" max="3865" width="22.5703125" style="29" customWidth="1"/>
    <col min="3866" max="3866" width="14.7109375" style="29" customWidth="1"/>
    <col min="3867" max="3867" width="12.42578125" style="29" customWidth="1"/>
    <col min="3868" max="3868" width="23.7109375" style="29" customWidth="1"/>
    <col min="3869" max="3870" width="15.5703125" style="29" customWidth="1"/>
    <col min="3871" max="4117" width="8.85546875" style="29" customWidth="1"/>
    <col min="4118" max="4118" width="5.85546875" style="29" customWidth="1"/>
    <col min="4119" max="4119" width="8.140625" style="29" customWidth="1"/>
    <col min="4120" max="4120" width="48" style="29" customWidth="1"/>
    <col min="4121" max="4121" width="22.5703125" style="29" customWidth="1"/>
    <col min="4122" max="4122" width="14.7109375" style="29" customWidth="1"/>
    <col min="4123" max="4123" width="12.42578125" style="29" customWidth="1"/>
    <col min="4124" max="4124" width="23.7109375" style="29" customWidth="1"/>
    <col min="4125" max="4126" width="15.5703125" style="29" customWidth="1"/>
    <col min="4127" max="4373" width="8.85546875" style="29" customWidth="1"/>
    <col min="4374" max="4374" width="5.85546875" style="29" customWidth="1"/>
    <col min="4375" max="4375" width="8.140625" style="29" customWidth="1"/>
    <col min="4376" max="4376" width="48" style="29" customWidth="1"/>
    <col min="4377" max="4377" width="22.5703125" style="29" customWidth="1"/>
    <col min="4378" max="4378" width="14.7109375" style="29" customWidth="1"/>
    <col min="4379" max="4379" width="12.42578125" style="29" customWidth="1"/>
    <col min="4380" max="4380" width="23.7109375" style="29" customWidth="1"/>
    <col min="4381" max="4382" width="15.5703125" style="29" customWidth="1"/>
    <col min="4383" max="4629" width="8.85546875" style="29" customWidth="1"/>
    <col min="4630" max="4630" width="5.85546875" style="29" customWidth="1"/>
    <col min="4631" max="4631" width="8.140625" style="29" customWidth="1"/>
    <col min="4632" max="4632" width="48" style="29" customWidth="1"/>
    <col min="4633" max="4633" width="22.5703125" style="29" customWidth="1"/>
    <col min="4634" max="4634" width="14.7109375" style="29" customWidth="1"/>
    <col min="4635" max="4635" width="12.42578125" style="29" customWidth="1"/>
    <col min="4636" max="4636" width="23.7109375" style="29" customWidth="1"/>
    <col min="4637" max="4638" width="15.5703125" style="29" customWidth="1"/>
    <col min="4639" max="4885" width="8.85546875" style="29" customWidth="1"/>
    <col min="4886" max="4886" width="5.85546875" style="29" customWidth="1"/>
    <col min="4887" max="4887" width="8.140625" style="29" customWidth="1"/>
    <col min="4888" max="4888" width="48" style="29" customWidth="1"/>
    <col min="4889" max="4889" width="22.5703125" style="29" customWidth="1"/>
    <col min="4890" max="4890" width="14.7109375" style="29" customWidth="1"/>
    <col min="4891" max="4891" width="12.42578125" style="29" customWidth="1"/>
    <col min="4892" max="4892" width="23.7109375" style="29" customWidth="1"/>
    <col min="4893" max="4894" width="15.5703125" style="29" customWidth="1"/>
    <col min="4895" max="5141" width="8.85546875" style="29" customWidth="1"/>
    <col min="5142" max="5142" width="5.85546875" style="29" customWidth="1"/>
    <col min="5143" max="5143" width="8.140625" style="29" customWidth="1"/>
    <col min="5144" max="5144" width="48" style="29" customWidth="1"/>
    <col min="5145" max="5145" width="22.5703125" style="29" customWidth="1"/>
    <col min="5146" max="5146" width="14.7109375" style="29" customWidth="1"/>
    <col min="5147" max="5147" width="12.42578125" style="29" customWidth="1"/>
    <col min="5148" max="5148" width="23.7109375" style="29" customWidth="1"/>
    <col min="5149" max="5150" width="15.5703125" style="29" customWidth="1"/>
    <col min="5151" max="5396" width="8.85546875" style="29" customWidth="1"/>
    <col min="5397" max="16384" width="8.85546875" style="29"/>
  </cols>
  <sheetData>
    <row r="1" spans="1:10" s="1" customFormat="1" x14ac:dyDescent="0.25">
      <c r="C1" s="2"/>
      <c r="D1" s="2"/>
      <c r="I1" s="3"/>
      <c r="J1" s="3"/>
    </row>
    <row r="2" spans="1:10" s="4" customFormat="1" ht="55.5" customHeight="1" x14ac:dyDescent="0.25">
      <c r="B2" s="5" t="s">
        <v>0</v>
      </c>
      <c r="C2" s="6"/>
    </row>
    <row r="3" spans="1:10" s="10" customFormat="1" ht="18.75" x14ac:dyDescent="0.3">
      <c r="A3" s="7"/>
      <c r="B3" s="8"/>
      <c r="C3" s="9"/>
    </row>
    <row r="4" spans="1:10" s="15" customFormat="1" ht="55.15" customHeight="1" x14ac:dyDescent="0.25">
      <c r="A4" s="11">
        <v>1</v>
      </c>
      <c r="B4" s="12" t="s">
        <v>1</v>
      </c>
      <c r="C4" s="13">
        <f>981477.39+34141.88</f>
        <v>1015619.27</v>
      </c>
      <c r="D4" s="14"/>
      <c r="I4" s="16"/>
      <c r="J4" s="16"/>
    </row>
    <row r="5" spans="1:10" s="1" customFormat="1" ht="42" customHeight="1" x14ac:dyDescent="0.25">
      <c r="A5" s="17">
        <v>2</v>
      </c>
      <c r="B5" s="12" t="s">
        <v>2</v>
      </c>
      <c r="C5" s="18">
        <f>987530.18+31201.23</f>
        <v>1018731.41</v>
      </c>
      <c r="D5" s="19"/>
      <c r="F5" s="20"/>
      <c r="G5" s="20"/>
      <c r="I5" s="3"/>
      <c r="J5" s="3"/>
    </row>
    <row r="6" spans="1:10" s="1" customFormat="1" ht="49.9" customHeight="1" x14ac:dyDescent="0.25">
      <c r="A6" s="17">
        <v>3</v>
      </c>
      <c r="B6" s="12" t="s">
        <v>3</v>
      </c>
      <c r="C6" s="18">
        <v>71726.460000000006</v>
      </c>
      <c r="D6" s="21"/>
      <c r="F6" s="22"/>
      <c r="G6" s="22"/>
      <c r="H6" s="22"/>
      <c r="I6" s="3"/>
      <c r="J6" s="3"/>
    </row>
    <row r="7" spans="1:10" ht="53.45" customHeight="1" x14ac:dyDescent="0.25">
      <c r="A7" s="23" t="s">
        <v>4</v>
      </c>
      <c r="B7" s="23" t="s">
        <v>5</v>
      </c>
      <c r="C7" s="24" t="s">
        <v>6</v>
      </c>
      <c r="D7" s="25" t="s">
        <v>7</v>
      </c>
      <c r="E7" s="26" t="s">
        <v>8</v>
      </c>
      <c r="F7" s="27" t="s">
        <v>9</v>
      </c>
      <c r="G7" s="27"/>
      <c r="H7" s="26"/>
      <c r="I7" s="28"/>
      <c r="J7" s="28"/>
    </row>
    <row r="8" spans="1:10" ht="31.5" x14ac:dyDescent="0.25">
      <c r="A8" s="27">
        <v>1</v>
      </c>
      <c r="B8" s="30" t="s">
        <v>10</v>
      </c>
      <c r="C8" s="25">
        <f>SUM([1]январь!G9+[1]февраль!G9+[1]март!G9+[1]апрель!G9+[1]май!G9+[1]июнь!G9+[1]июль!G9+[1]август!G9+[1]сент!G9+[1]окт!G9+[1]ноя!G9+[1]дек!G9)</f>
        <v>14951.539999999999</v>
      </c>
      <c r="D8" s="25">
        <v>14535.167999999998</v>
      </c>
      <c r="E8" s="31">
        <v>0.32</v>
      </c>
      <c r="F8" s="32"/>
      <c r="G8" s="32"/>
      <c r="H8" s="31"/>
    </row>
    <row r="9" spans="1:10" x14ac:dyDescent="0.25">
      <c r="A9" s="27">
        <f t="shared" ref="A9:A27" si="0">A8+1</f>
        <v>2</v>
      </c>
      <c r="B9" s="30" t="s">
        <v>11</v>
      </c>
      <c r="C9" s="25">
        <f>SUM([1]январь!G10+[1]февраль!G10+[1]март!G10+[1]апрель!G10+[1]май!G10+[1]июнь!G10+[1]июль!G10+[1]август!G10+[1]сент!G10+[1]окт!G10+[1]ноя!G10+[1]дек!G10)</f>
        <v>3633.791999999999</v>
      </c>
      <c r="D9" s="25">
        <v>3633.7919999999995</v>
      </c>
      <c r="E9" s="31">
        <v>0.08</v>
      </c>
      <c r="F9" s="32"/>
      <c r="G9" s="32"/>
      <c r="H9" s="31"/>
    </row>
    <row r="10" spans="1:10" x14ac:dyDescent="0.25">
      <c r="A10" s="27">
        <f t="shared" si="0"/>
        <v>3</v>
      </c>
      <c r="B10" s="30" t="s">
        <v>12</v>
      </c>
      <c r="C10" s="25">
        <f>SUM([1]январь!G11+[1]февраль!G11+[1]март!G11+[1]апрель!G11+[1]май!G11+[1]июнь!G11+[1]июль!G11+[1]август!G11+[1]сент!G11+[1]окт!G11+[1]ноя!G11+[1]дек!G11)</f>
        <v>7229.7319999999982</v>
      </c>
      <c r="D10" s="25">
        <v>6813.36</v>
      </c>
      <c r="E10" s="31">
        <v>0.15</v>
      </c>
      <c r="F10" s="32"/>
      <c r="G10" s="32"/>
      <c r="H10" s="31"/>
    </row>
    <row r="11" spans="1:10" ht="30" customHeight="1" x14ac:dyDescent="0.25">
      <c r="A11" s="27">
        <f t="shared" si="0"/>
        <v>4</v>
      </c>
      <c r="B11" s="30" t="s">
        <v>13</v>
      </c>
      <c r="C11" s="25">
        <f>SUM([1]январь!G12+[1]февраль!G12+[1]март!G12+[1]апрель!G12+[1]май!G12+[1]июнь!G12+[1]июль!G12+[1]август!G12+[1]сент!G12+[1]окт!G12+[1]ноя!G12+[1]дек!G12)</f>
        <v>3179.5679999999998</v>
      </c>
      <c r="D11" s="25">
        <v>3179.5680000000002</v>
      </c>
      <c r="E11" s="31">
        <v>7.0000000000000007E-2</v>
      </c>
      <c r="F11" s="32"/>
      <c r="G11" s="32"/>
      <c r="H11" s="31"/>
    </row>
    <row r="12" spans="1:10" x14ac:dyDescent="0.25">
      <c r="A12" s="27">
        <f t="shared" si="0"/>
        <v>5</v>
      </c>
      <c r="B12" s="30" t="s">
        <v>14</v>
      </c>
      <c r="C12" s="25">
        <f>SUM([1]январь!G13+[1]февраль!G13+[1]март!G13+[1]апрель!G13+[1]май!G13+[1]июнь!G13+[1]июль!G13+[1]август!G13+[1]сент!G13+[1]окт!G13+[1]ноя!G13+[1]дек!G13)</f>
        <v>1816.8959999999995</v>
      </c>
      <c r="D12" s="25">
        <v>1816.8959999999997</v>
      </c>
      <c r="E12" s="31">
        <v>0.04</v>
      </c>
      <c r="F12" s="32"/>
      <c r="G12" s="32"/>
      <c r="H12" s="31"/>
    </row>
    <row r="13" spans="1:10" ht="31.5" x14ac:dyDescent="0.25">
      <c r="A13" s="27">
        <f t="shared" si="0"/>
        <v>6</v>
      </c>
      <c r="B13" s="30" t="s">
        <v>15</v>
      </c>
      <c r="C13" s="25">
        <f>SUM([1]январь!G14+[1]февраль!G14+[1]март!G14+[1]апрель!G14+[1]май!G14+[1]июнь!G14+[1]июль!G14+[1]август!G14+[1]сент!G14+[1]окт!G14+[1]ноя!G14+[1]дек!G14)</f>
        <v>9046.6280000000006</v>
      </c>
      <c r="D13" s="25">
        <v>8630.2559999999994</v>
      </c>
      <c r="E13" s="31">
        <v>0.19</v>
      </c>
      <c r="F13" s="32"/>
      <c r="G13" s="32"/>
      <c r="H13" s="31"/>
    </row>
    <row r="14" spans="1:10" x14ac:dyDescent="0.25">
      <c r="A14" s="27">
        <f t="shared" si="0"/>
        <v>7</v>
      </c>
      <c r="B14" s="30" t="s">
        <v>16</v>
      </c>
      <c r="C14" s="25">
        <f>SUM([1]январь!G15+[1]февраль!G15+[1]март!G15+[1]апрель!G15+[1]май!G15+[1]июнь!G15+[1]июль!G15+[1]август!G15+[1]сент!G15+[1]окт!G15+[1]ноя!G15+[1]дек!G15)</f>
        <v>8138.18</v>
      </c>
      <c r="D14" s="25">
        <v>7721.8080000000009</v>
      </c>
      <c r="E14" s="31">
        <v>0.17</v>
      </c>
      <c r="F14" s="32"/>
      <c r="G14" s="32"/>
      <c r="H14" s="31"/>
    </row>
    <row r="15" spans="1:10" x14ac:dyDescent="0.25">
      <c r="A15" s="27">
        <f t="shared" si="0"/>
        <v>8</v>
      </c>
      <c r="B15" s="34" t="s">
        <v>17</v>
      </c>
      <c r="C15" s="25">
        <f>SUM([1]январь!G16+[1]февраль!G16+[1]март!G16+[1]апрель!G16+[1]май!G16+[1]июнь!G16+[1]июль!G16+[1]август!G16+[1]сент!G16+[1]окт!G16+[1]ноя!G16+[1]дек!G16)</f>
        <v>8592.4040000000005</v>
      </c>
      <c r="D15" s="25">
        <v>8176.0319999999992</v>
      </c>
      <c r="E15" s="31">
        <v>0.18</v>
      </c>
      <c r="F15" s="32"/>
      <c r="G15" s="32"/>
      <c r="H15" s="31"/>
    </row>
    <row r="16" spans="1:10" ht="33" customHeight="1" x14ac:dyDescent="0.25">
      <c r="A16" s="27">
        <f t="shared" si="0"/>
        <v>9</v>
      </c>
      <c r="B16" s="30" t="s">
        <v>18</v>
      </c>
      <c r="C16" s="25">
        <f>SUM([1]январь!G17+[1]февраль!G17+[1]март!G17+[1]апрель!G17+[1]май!G17+[1]июнь!G17+[1]июль!G17+[1]август!G17+[1]сент!G17+[1]окт!G17+[1]ноя!G17+[1]дек!G17)</f>
        <v>23543.944</v>
      </c>
      <c r="D16" s="25">
        <v>22711.199999999997</v>
      </c>
      <c r="E16" s="31">
        <v>0.49999999999999994</v>
      </c>
      <c r="F16" s="32"/>
      <c r="G16" s="32"/>
      <c r="H16" s="31"/>
    </row>
    <row r="17" spans="1:10" ht="33" customHeight="1" x14ac:dyDescent="0.25">
      <c r="A17" s="27">
        <f t="shared" si="0"/>
        <v>10</v>
      </c>
      <c r="B17" s="30" t="s">
        <v>19</v>
      </c>
      <c r="C17" s="25">
        <f>SUM([1]январь!G18+[1]февраль!G18+[1]март!G18+[1]апрель!G18+[1]май!G18+[1]июнь!G18+[1]июль!G18+[1]август!G18+[1]сент!G18+[1]окт!G18+[1]ноя!G18+[1]дек!G18)</f>
        <v>19910.151999999998</v>
      </c>
      <c r="D17" s="25">
        <v>19077.407999999999</v>
      </c>
      <c r="E17" s="31">
        <v>0.42</v>
      </c>
      <c r="F17" s="32"/>
      <c r="G17" s="32"/>
      <c r="H17" s="31"/>
    </row>
    <row r="18" spans="1:10" ht="41.25" customHeight="1" x14ac:dyDescent="0.25">
      <c r="A18" s="27">
        <f t="shared" si="0"/>
        <v>11</v>
      </c>
      <c r="B18" s="30" t="s">
        <v>20</v>
      </c>
      <c r="C18" s="25">
        <f>SUM([1]январь!G19+[1]февраль!G19+[1]март!G19+[1]апрель!G19+[1]май!G19+[1]июнь!G19+[1]июль!G19+[1]август!G19+[1]сент!G19+[1]окт!G19+[1]ноя!G19+[1]дек!G19)</f>
        <v>2271.12</v>
      </c>
      <c r="D18" s="25">
        <v>2271.12</v>
      </c>
      <c r="E18" s="31">
        <v>0.05</v>
      </c>
      <c r="F18" s="32"/>
      <c r="G18" s="32"/>
      <c r="H18" s="31"/>
    </row>
    <row r="19" spans="1:10" ht="93" customHeight="1" x14ac:dyDescent="0.25">
      <c r="A19" s="27">
        <f t="shared" si="0"/>
        <v>12</v>
      </c>
      <c r="B19" s="30" t="s">
        <v>21</v>
      </c>
      <c r="C19" s="25">
        <f>SUM([1]январь!G20+[1]февраль!G20+[1]март!G20+[1]апрель!G20+[1]май!G20+[1]июнь!G20+[1]июль!G20+[1]август!G20+[1]сент!G20+[1]окт!G20+[1]ноя!G20+[1]дек!G20)</f>
        <v>3633.791999999999</v>
      </c>
      <c r="D19" s="25">
        <v>3482.384</v>
      </c>
      <c r="E19" s="31">
        <v>7.6666666666666675E-2</v>
      </c>
      <c r="F19" s="32"/>
      <c r="G19" s="32"/>
      <c r="H19" s="31"/>
    </row>
    <row r="20" spans="1:10" ht="16.5" x14ac:dyDescent="0.25">
      <c r="A20" s="27">
        <f t="shared" si="0"/>
        <v>13</v>
      </c>
      <c r="B20" s="35" t="s">
        <v>22</v>
      </c>
      <c r="C20" s="25">
        <f>SUM([1]январь!G21+[1]февраль!G21+[1]март!G21+[1]апрель!G21+[1]май!G21+[1]июнь!G21+[1]июль!G21+[1]август!G21+[1]сент!G21+[1]окт!G21+[1]ноя!G21+[1]дек!G21)</f>
        <v>11771.972</v>
      </c>
      <c r="D20" s="25">
        <v>11355.599999999999</v>
      </c>
      <c r="E20" s="31">
        <v>0.24999999999999997</v>
      </c>
      <c r="F20" s="32"/>
      <c r="G20" s="32"/>
      <c r="H20" s="31"/>
    </row>
    <row r="21" spans="1:10" x14ac:dyDescent="0.25">
      <c r="A21" s="27">
        <f t="shared" si="0"/>
        <v>14</v>
      </c>
      <c r="B21" s="30" t="s">
        <v>23</v>
      </c>
      <c r="C21" s="25">
        <f>SUM([1]январь!G22+[1]февраль!G22+[1]март!G22+[1]апрель!G22+[1]май!G22+[1]июнь!G22+[1]июль!G22+[1]август!G22+[1]сент!G22+[1]окт!G22+[1]ноя!G22+[1]дек!G22)</f>
        <v>88270.863999999987</v>
      </c>
      <c r="D21" s="25">
        <v>69766.274399999995</v>
      </c>
      <c r="E21" s="31">
        <v>1.535944256578252</v>
      </c>
      <c r="F21" s="32">
        <v>585.70000000000005</v>
      </c>
      <c r="G21" s="32">
        <v>65817.239999999991</v>
      </c>
      <c r="H21" s="31">
        <v>69766.274399999995</v>
      </c>
    </row>
    <row r="22" spans="1:10" ht="31.5" x14ac:dyDescent="0.25">
      <c r="A22" s="27">
        <f t="shared" si="0"/>
        <v>15</v>
      </c>
      <c r="B22" s="30" t="s">
        <v>24</v>
      </c>
      <c r="C22" s="25">
        <f>SUM([1]январь!G23+[1]февраль!G23+[1]март!G23+[1]апрель!G23+[1]май!G23+[1]июнь!G23+[1]июль!G23+[1]август!G23+[1]сент!G23+[1]окт!G23+[1]ноя!G23+[1]дек!G23)</f>
        <v>159432.62399999998</v>
      </c>
      <c r="D22" s="25">
        <v>94390.92240000001</v>
      </c>
      <c r="E22" s="31">
        <v>2.0780699038359933</v>
      </c>
      <c r="F22" s="32">
        <v>1030.8</v>
      </c>
      <c r="G22" s="32">
        <v>89048.040000000008</v>
      </c>
      <c r="H22" s="31">
        <v>94390.92240000001</v>
      </c>
    </row>
    <row r="23" spans="1:10" x14ac:dyDescent="0.25">
      <c r="A23" s="27">
        <f t="shared" si="0"/>
        <v>16</v>
      </c>
      <c r="B23" s="36" t="s">
        <v>25</v>
      </c>
      <c r="C23" s="25">
        <f>SUM([1]январь!G24+[1]февраль!G24+[1]март!G24+[1]апрель!G24+[1]май!G24+[1]июнь!G24+[1]июль!G24+[1]август!G24+[1]сент!G24+[1]окт!G24+[1]ноя!G24+[1]дек!G24)</f>
        <v>187940.54</v>
      </c>
      <c r="D23" s="25">
        <v>181904.40000000002</v>
      </c>
      <c r="E23" s="31" t="e">
        <v>#DIV/0!</v>
      </c>
      <c r="F23" s="32"/>
      <c r="G23" s="32"/>
      <c r="H23" s="31"/>
    </row>
    <row r="24" spans="1:10" x14ac:dyDescent="0.25">
      <c r="A24" s="27">
        <f t="shared" si="0"/>
        <v>17</v>
      </c>
      <c r="B24" s="36" t="s">
        <v>26</v>
      </c>
      <c r="C24" s="25">
        <f>SUM([1]январь!G25+[1]февраль!G25+[1]март!G25+[1]апрель!G25+[1]май!G25+[1]июнь!G25+[1]июль!G25+[1]август!G25+[1]сент!G25+[1]окт!G25+[1]ноя!G25+[1]дек!G25)</f>
        <v>78807.863999999972</v>
      </c>
      <c r="D24" s="25">
        <v>71767.391999999993</v>
      </c>
      <c r="E24" s="31">
        <v>1.5799999999999998</v>
      </c>
      <c r="F24" s="32"/>
      <c r="G24" s="32"/>
      <c r="H24" s="31"/>
    </row>
    <row r="25" spans="1:10" x14ac:dyDescent="0.25">
      <c r="A25" s="27">
        <f t="shared" si="0"/>
        <v>18</v>
      </c>
      <c r="B25" s="36" t="s">
        <v>27</v>
      </c>
      <c r="C25" s="25">
        <f>SUM([1]январь!G26+[1]февраль!G26+[1]март!G26+[1]апрель!G26+[1]май!G26+[1]июнь!G26+[1]июль!G26+[1]август!G26+[1]сент!G26+[1]окт!G26+[1]ноя!G26+[1]дек!G26)</f>
        <v>10863.524000000001</v>
      </c>
      <c r="D25" s="25">
        <v>5904.9119999999994</v>
      </c>
      <c r="E25" s="31">
        <v>0.13</v>
      </c>
      <c r="F25" s="32"/>
      <c r="G25" s="32"/>
      <c r="H25" s="31"/>
    </row>
    <row r="26" spans="1:10" ht="48.75" customHeight="1" x14ac:dyDescent="0.25">
      <c r="A26" s="27">
        <f t="shared" si="0"/>
        <v>19</v>
      </c>
      <c r="B26" s="37" t="s">
        <v>28</v>
      </c>
      <c r="C26" s="25">
        <f>SUM([1]январь!G27+[1]февраль!G27+[1]март!G27+[1]апрель!G27+[1]май!G27+[1]июнь!G27+[1]июль!G27+[1]август!G27+[1]сент!G27+[1]окт!G27+[1]ноя!G27+[1]дек!G27)</f>
        <v>62493.652000000002</v>
      </c>
      <c r="D26" s="25">
        <v>55869.551999999996</v>
      </c>
      <c r="E26" s="31">
        <v>1.23</v>
      </c>
      <c r="F26" s="32"/>
      <c r="G26" s="32"/>
      <c r="H26" s="31"/>
    </row>
    <row r="27" spans="1:10" s="42" customFormat="1" ht="31.5" x14ac:dyDescent="0.25">
      <c r="A27" s="27">
        <f t="shared" si="0"/>
        <v>20</v>
      </c>
      <c r="B27" s="38" t="s">
        <v>29</v>
      </c>
      <c r="C27" s="25">
        <f>SUM([1]январь!G28+[1]февраль!G28+[1]март!G28+[1]апрель!G28+[1]май!G28+[1]июнь!G28+[1]июль!G28+[1]август!G28+[1]сент!G28+[1]окт!G28+[1]ноя!G28+[1]дек!G28)</f>
        <v>124911.59999999996</v>
      </c>
      <c r="D27" s="25">
        <v>107196.86399999997</v>
      </c>
      <c r="E27" s="31">
        <v>2.36</v>
      </c>
      <c r="F27" s="39"/>
      <c r="G27" s="39"/>
      <c r="H27" s="40"/>
      <c r="I27" s="41"/>
      <c r="J27" s="41"/>
    </row>
    <row r="28" spans="1:10" s="49" customFormat="1" x14ac:dyDescent="0.25">
      <c r="A28" s="43" t="s">
        <v>30</v>
      </c>
      <c r="B28" s="44"/>
      <c r="C28" s="45">
        <f>SUM(C8:C27)</f>
        <v>830440.38799999992</v>
      </c>
      <c r="D28" s="46">
        <v>790595.48479999998</v>
      </c>
      <c r="E28" s="47">
        <v>21.08</v>
      </c>
      <c r="F28" s="47"/>
      <c r="G28" s="47"/>
      <c r="H28" s="47"/>
      <c r="I28" s="48"/>
      <c r="J28" s="48"/>
    </row>
    <row r="29" spans="1:10" s="15" customFormat="1" x14ac:dyDescent="0.25">
      <c r="A29" s="50" t="s">
        <v>31</v>
      </c>
      <c r="B29" s="50"/>
      <c r="C29" s="25"/>
      <c r="D29" s="50"/>
      <c r="I29" s="16"/>
      <c r="J29" s="16"/>
    </row>
    <row r="30" spans="1:10" s="42" customFormat="1" ht="56.25" customHeight="1" x14ac:dyDescent="0.25">
      <c r="A30" s="51" t="s">
        <v>4</v>
      </c>
      <c r="B30" s="51" t="s">
        <v>5</v>
      </c>
      <c r="C30" s="24" t="s">
        <v>6</v>
      </c>
      <c r="D30" s="39" t="s">
        <v>7</v>
      </c>
      <c r="E30" s="52" t="s">
        <v>8</v>
      </c>
      <c r="F30" s="53"/>
      <c r="G30" s="53"/>
      <c r="H30" s="54"/>
      <c r="I30" s="41"/>
      <c r="J30" s="41"/>
    </row>
    <row r="31" spans="1:10" s="42" customFormat="1" ht="28.15" customHeight="1" x14ac:dyDescent="0.25">
      <c r="A31" s="53">
        <v>1</v>
      </c>
      <c r="B31" s="55" t="s">
        <v>32</v>
      </c>
      <c r="C31" s="25">
        <f>SUM([1]январь!G32+[1]февраль!G32+[1]март!G32+[1]апрель!G32+[1]май!G32+[1]июнь!G32+[1]июль!G32+[1]август!G32+[1]сент!G32+[1]окт!G32+[1]ноя!G32+[1]дек!G32)</f>
        <v>82815.66</v>
      </c>
      <c r="D31" s="39">
        <v>126274.27199999997</v>
      </c>
      <c r="E31" s="54">
        <v>2.78</v>
      </c>
      <c r="F31" s="53"/>
      <c r="G31" s="53"/>
      <c r="H31" s="54"/>
      <c r="I31" s="41"/>
      <c r="J31" s="41"/>
    </row>
    <row r="32" spans="1:10" s="42" customFormat="1" ht="34.5" customHeight="1" x14ac:dyDescent="0.25">
      <c r="A32" s="56">
        <v>2</v>
      </c>
      <c r="B32" s="57" t="s">
        <v>33</v>
      </c>
      <c r="C32" s="25">
        <f>[1]август!G33</f>
        <v>23620.799999999999</v>
      </c>
      <c r="D32" s="39"/>
      <c r="E32" s="40"/>
      <c r="F32" s="39"/>
      <c r="G32" s="39"/>
      <c r="H32" s="40"/>
      <c r="I32" s="41"/>
      <c r="J32" s="41"/>
    </row>
    <row r="33" spans="1:15" s="42" customFormat="1" ht="28.15" customHeight="1" x14ac:dyDescent="0.25">
      <c r="A33" s="56">
        <v>3</v>
      </c>
      <c r="B33" s="57" t="s">
        <v>34</v>
      </c>
      <c r="C33" s="25">
        <f>[1]август!G34</f>
        <v>17035.2</v>
      </c>
      <c r="D33" s="39">
        <v>126274.27199999997</v>
      </c>
      <c r="E33" s="54">
        <v>2.78</v>
      </c>
      <c r="F33" s="53"/>
      <c r="G33" s="53"/>
      <c r="H33" s="54"/>
      <c r="I33" s="41"/>
      <c r="J33" s="41"/>
      <c r="K33" s="42" t="s">
        <v>35</v>
      </c>
    </row>
    <row r="34" spans="1:15" s="63" customFormat="1" x14ac:dyDescent="0.25">
      <c r="A34" s="58" t="s">
        <v>30</v>
      </c>
      <c r="B34" s="58"/>
      <c r="C34" s="59">
        <f>SUM(C31:C33)</f>
        <v>123471.66</v>
      </c>
      <c r="D34" s="60">
        <v>166930.27199999997</v>
      </c>
      <c r="E34" s="61"/>
      <c r="F34" s="61"/>
      <c r="G34" s="61"/>
      <c r="H34" s="61"/>
      <c r="I34" s="62"/>
      <c r="J34" s="62"/>
    </row>
    <row r="35" spans="1:15" s="49" customFormat="1" x14ac:dyDescent="0.25">
      <c r="A35" s="64" t="s">
        <v>36</v>
      </c>
      <c r="B35" s="64"/>
      <c r="C35" s="65">
        <f>C28+C34</f>
        <v>953912.04799999995</v>
      </c>
      <c r="D35" s="46">
        <v>957525.75679999997</v>
      </c>
      <c r="E35" s="66"/>
      <c r="F35" s="66"/>
      <c r="G35" s="66"/>
      <c r="H35" s="66"/>
      <c r="I35" s="48"/>
      <c r="J35" s="48"/>
    </row>
    <row r="36" spans="1:15" s="1" customFormat="1" ht="18.75" x14ac:dyDescent="0.3">
      <c r="A36" s="67"/>
      <c r="B36" s="68" t="s">
        <v>37</v>
      </c>
      <c r="C36" s="69">
        <f>C4-C35</f>
        <v>61707.222000000067</v>
      </c>
      <c r="D36" s="2"/>
      <c r="I36" s="3"/>
      <c r="J36" s="3"/>
    </row>
    <row r="37" spans="1:15" s="74" customFormat="1" ht="27.75" customHeight="1" x14ac:dyDescent="0.3">
      <c r="A37" s="70"/>
      <c r="B37" s="71"/>
      <c r="C37" s="72"/>
      <c r="D37" s="73"/>
      <c r="I37" s="75"/>
      <c r="J37" s="75"/>
    </row>
    <row r="38" spans="1:15" s="74" customFormat="1" ht="24.75" customHeight="1" x14ac:dyDescent="0.3">
      <c r="A38" s="70"/>
      <c r="B38" s="71"/>
      <c r="C38" s="72"/>
      <c r="D38" s="73"/>
      <c r="I38" s="75"/>
      <c r="J38" s="75"/>
    </row>
    <row r="39" spans="1:15" s="74" customFormat="1" ht="31.5" customHeight="1" x14ac:dyDescent="0.3">
      <c r="A39" s="70"/>
      <c r="B39" s="71"/>
      <c r="C39" s="72"/>
      <c r="D39" s="73"/>
      <c r="I39" s="75"/>
      <c r="J39" s="75"/>
    </row>
    <row r="40" spans="1:15" s="74" customFormat="1" ht="34.5" customHeight="1" x14ac:dyDescent="0.3">
      <c r="A40" s="70"/>
      <c r="B40" s="71"/>
      <c r="C40" s="72"/>
      <c r="D40" s="73"/>
      <c r="I40" s="75"/>
      <c r="J40" s="75"/>
    </row>
    <row r="41" spans="1:15" s="74" customFormat="1" ht="38.25" customHeight="1" x14ac:dyDescent="0.3">
      <c r="A41" s="70"/>
      <c r="B41" s="71"/>
      <c r="C41" s="72"/>
      <c r="D41" s="73"/>
      <c r="I41" s="75"/>
      <c r="J41" s="75"/>
    </row>
    <row r="42" spans="1:15" s="1" customFormat="1" x14ac:dyDescent="0.25">
      <c r="C42" s="2"/>
      <c r="D42" s="2"/>
      <c r="I42" s="3"/>
      <c r="J42" s="3"/>
    </row>
    <row r="43" spans="1:15" s="1" customFormat="1" ht="18.75" x14ac:dyDescent="0.3">
      <c r="A43" s="76"/>
      <c r="B43" s="76"/>
      <c r="C43" s="77"/>
      <c r="D43" s="77"/>
      <c r="E43" s="76"/>
      <c r="F43" s="76"/>
      <c r="G43" s="76"/>
      <c r="H43" s="76"/>
      <c r="I43" s="78"/>
      <c r="J43" s="78"/>
      <c r="K43" s="76"/>
      <c r="L43" s="76"/>
      <c r="M43" s="76"/>
      <c r="N43" s="76"/>
      <c r="O43" s="76"/>
    </row>
    <row r="44" spans="1:15" s="1" customFormat="1" ht="18.75" x14ac:dyDescent="0.3">
      <c r="A44" s="76"/>
      <c r="B44" s="76"/>
      <c r="C44" s="77"/>
      <c r="D44" s="77"/>
      <c r="E44" s="76"/>
      <c r="F44" s="76"/>
      <c r="G44" s="76"/>
      <c r="H44" s="76"/>
      <c r="I44" s="78"/>
      <c r="J44" s="78"/>
      <c r="K44" s="76"/>
      <c r="L44" s="76"/>
      <c r="M44" s="76"/>
      <c r="N44" s="76"/>
      <c r="O44" s="76"/>
    </row>
    <row r="45" spans="1:15" s="1" customFormat="1" ht="18.75" x14ac:dyDescent="0.3">
      <c r="A45" s="76"/>
      <c r="B45" s="76"/>
      <c r="C45" s="77"/>
      <c r="D45" s="77"/>
      <c r="E45" s="76"/>
      <c r="F45" s="76"/>
      <c r="G45" s="76"/>
      <c r="H45" s="76"/>
      <c r="I45" s="78"/>
      <c r="J45" s="78"/>
      <c r="K45" s="76"/>
      <c r="L45" s="76"/>
      <c r="M45" s="76"/>
      <c r="N45" s="76"/>
      <c r="O45" s="76"/>
    </row>
    <row r="46" spans="1:15" s="1" customFormat="1" ht="18.75" x14ac:dyDescent="0.3">
      <c r="A46" s="76"/>
      <c r="B46" s="76"/>
      <c r="C46" s="77"/>
      <c r="D46" s="77"/>
      <c r="E46" s="76"/>
      <c r="F46" s="76"/>
      <c r="G46" s="76"/>
      <c r="H46" s="76"/>
      <c r="I46" s="78"/>
      <c r="J46" s="78"/>
      <c r="K46" s="76"/>
      <c r="L46" s="76"/>
      <c r="M46" s="76"/>
      <c r="N46" s="76"/>
      <c r="O46" s="76"/>
    </row>
    <row r="47" spans="1:15" s="1" customFormat="1" ht="18.75" x14ac:dyDescent="0.3">
      <c r="A47" s="76"/>
      <c r="B47" s="76"/>
      <c r="C47" s="77"/>
      <c r="D47" s="77"/>
      <c r="E47" s="76"/>
      <c r="F47" s="76"/>
      <c r="G47" s="76"/>
      <c r="H47" s="76"/>
      <c r="I47" s="78"/>
      <c r="J47" s="78"/>
      <c r="K47" s="76"/>
      <c r="L47" s="76"/>
      <c r="M47" s="76"/>
      <c r="N47" s="76"/>
      <c r="O47" s="76"/>
    </row>
    <row r="48" spans="1:15" s="1" customFormat="1" ht="18.75" x14ac:dyDescent="0.3">
      <c r="A48" s="76"/>
      <c r="B48" s="76"/>
      <c r="C48" s="77"/>
      <c r="D48" s="77"/>
      <c r="E48" s="76"/>
      <c r="F48" s="76"/>
      <c r="G48" s="76"/>
      <c r="H48" s="76"/>
      <c r="I48" s="78"/>
      <c r="J48" s="78"/>
      <c r="K48" s="76"/>
      <c r="L48" s="76"/>
      <c r="M48" s="76"/>
      <c r="N48" s="76"/>
      <c r="O48" s="76"/>
    </row>
    <row r="49" spans="1:15" s="1" customFormat="1" ht="18.75" x14ac:dyDescent="0.3">
      <c r="A49" s="76"/>
      <c r="B49" s="76"/>
      <c r="C49" s="77"/>
      <c r="D49" s="77"/>
      <c r="E49" s="76"/>
      <c r="F49" s="76"/>
      <c r="G49" s="76"/>
      <c r="H49" s="76"/>
      <c r="I49" s="78"/>
      <c r="J49" s="78"/>
      <c r="K49" s="76"/>
      <c r="L49" s="76"/>
      <c r="M49" s="76"/>
      <c r="N49" s="76"/>
      <c r="O49" s="76"/>
    </row>
    <row r="50" spans="1:15" s="1" customFormat="1" ht="18.75" x14ac:dyDescent="0.3">
      <c r="A50" s="76"/>
      <c r="B50" s="76"/>
      <c r="C50" s="77"/>
      <c r="D50" s="77"/>
      <c r="E50" s="76"/>
      <c r="F50" s="76"/>
      <c r="G50" s="76"/>
      <c r="H50" s="76"/>
      <c r="I50" s="78"/>
      <c r="J50" s="78"/>
      <c r="K50" s="76"/>
      <c r="L50" s="76"/>
      <c r="M50" s="76"/>
      <c r="N50" s="76"/>
      <c r="O50" s="76"/>
    </row>
    <row r="51" spans="1:15" s="1" customFormat="1" ht="18.75" x14ac:dyDescent="0.3">
      <c r="A51" s="76"/>
      <c r="B51" s="76"/>
      <c r="C51" s="77"/>
      <c r="D51" s="77"/>
      <c r="E51" s="76"/>
      <c r="F51" s="76"/>
      <c r="G51" s="76"/>
      <c r="H51" s="76"/>
      <c r="I51" s="78"/>
      <c r="J51" s="78"/>
      <c r="K51" s="76"/>
      <c r="L51" s="76"/>
      <c r="M51" s="76"/>
      <c r="N51" s="76"/>
      <c r="O51" s="76"/>
    </row>
    <row r="52" spans="1:15" s="1" customFormat="1" ht="18.75" x14ac:dyDescent="0.3">
      <c r="A52" s="76"/>
      <c r="B52" s="76"/>
      <c r="C52" s="77"/>
      <c r="D52" s="77"/>
      <c r="E52" s="76"/>
      <c r="F52" s="76"/>
      <c r="G52" s="76"/>
      <c r="H52" s="76"/>
      <c r="I52" s="78"/>
      <c r="J52" s="78"/>
      <c r="K52" s="76"/>
      <c r="L52" s="76"/>
      <c r="M52" s="76"/>
      <c r="N52" s="76"/>
      <c r="O52" s="76"/>
    </row>
  </sheetData>
  <mergeCells count="4">
    <mergeCell ref="B2:C2"/>
    <mergeCell ref="A28:B28"/>
    <mergeCell ref="A34:B34"/>
    <mergeCell ref="A35:B35"/>
  </mergeCells>
  <pageMargins left="0.43" right="0.16" top="0.26" bottom="0.47" header="0.16" footer="0.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2022-02-28T07:13:46Z</dcterms:created>
  <dcterms:modified xsi:type="dcterms:W3CDTF">2022-02-28T07:14:09Z</dcterms:modified>
</cp:coreProperties>
</file>