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862" firstSheet="12" activeTab="12"/>
  </bookViews>
  <sheets>
    <sheet name="янв" sheetId="44" state="hidden" r:id="rId1"/>
    <sheet name="фев" sheetId="45" state="hidden" r:id="rId2"/>
    <sheet name="мар" sheetId="46" state="hidden" r:id="rId3"/>
    <sheet name="апр" sheetId="47" state="hidden" r:id="rId4"/>
    <sheet name="май" sheetId="48" state="hidden" r:id="rId5"/>
    <sheet name="июнь" sheetId="49" state="hidden" r:id="rId6"/>
    <sheet name="июль" sheetId="50" state="hidden" r:id="rId7"/>
    <sheet name="авг" sheetId="51" state="hidden" r:id="rId8"/>
    <sheet name="сен" sheetId="52" state="hidden" r:id="rId9"/>
    <sheet name="окт" sheetId="53" state="hidden" r:id="rId10"/>
    <sheet name="ноя" sheetId="54" state="hidden" r:id="rId11"/>
    <sheet name="дек" sheetId="55" state="hidden" r:id="rId12"/>
    <sheet name="год" sheetId="13" r:id="rId13"/>
  </sheets>
  <definedNames>
    <definedName name="_xlnm.Print_Area" localSheetId="7">авг!$A$1:$I$46</definedName>
    <definedName name="_xlnm.Print_Area" localSheetId="3">апр!$A$1:$I$46</definedName>
    <definedName name="_xlnm.Print_Area" localSheetId="12">год!$A$1:$C$48</definedName>
    <definedName name="_xlnm.Print_Area" localSheetId="11">дек!$A$1:$I$46</definedName>
    <definedName name="_xlnm.Print_Area" localSheetId="6">июль!$A$1:$I$46</definedName>
    <definedName name="_xlnm.Print_Area" localSheetId="5">июнь!$A$1:$I$46</definedName>
    <definedName name="_xlnm.Print_Area" localSheetId="4">май!$A$1:$I$46</definedName>
    <definedName name="_xlnm.Print_Area" localSheetId="2">мар!$A$1:$I$46</definedName>
    <definedName name="_xlnm.Print_Area" localSheetId="10">ноя!$A$1:$I$46</definedName>
    <definedName name="_xlnm.Print_Area" localSheetId="9">окт!$A$1:$I$46</definedName>
    <definedName name="_xlnm.Print_Area" localSheetId="8">сен!$A$1:$I$46</definedName>
    <definedName name="_xlnm.Print_Area" localSheetId="1">фев!$A$1:$I$46</definedName>
    <definedName name="_xlnm.Print_Area" localSheetId="0">янв!$A$1:$I$46</definedName>
  </definedNames>
  <calcPr calcId="145621"/>
</workbook>
</file>

<file path=xl/calcChain.xml><?xml version="1.0" encoding="utf-8"?>
<calcChain xmlns="http://schemas.openxmlformats.org/spreadsheetml/2006/main">
  <c r="C5" i="13" l="1"/>
  <c r="G35" i="55"/>
  <c r="A34" i="55"/>
  <c r="G28" i="55"/>
  <c r="G27" i="55"/>
  <c r="G26" i="55"/>
  <c r="G25" i="55"/>
  <c r="D24" i="55"/>
  <c r="G24" i="55" s="1"/>
  <c r="I23" i="55"/>
  <c r="H23" i="55"/>
  <c r="G23" i="55"/>
  <c r="H22" i="55"/>
  <c r="I22" i="55" s="1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A10" i="55"/>
  <c r="A11" i="55" s="1"/>
  <c r="A12" i="55" s="1"/>
  <c r="A13" i="55" s="1"/>
  <c r="A14" i="55" s="1"/>
  <c r="A15" i="55" s="1"/>
  <c r="A16" i="55" s="1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G9" i="55"/>
  <c r="G35" i="54"/>
  <c r="A34" i="54"/>
  <c r="G28" i="54"/>
  <c r="G27" i="54"/>
  <c r="G26" i="54"/>
  <c r="G25" i="54"/>
  <c r="D24" i="54"/>
  <c r="G24" i="54" s="1"/>
  <c r="H23" i="54"/>
  <c r="I23" i="54" s="1"/>
  <c r="G23" i="54"/>
  <c r="H22" i="54"/>
  <c r="I22" i="54" s="1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A10" i="54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G9" i="54"/>
  <c r="G29" i="54" s="1"/>
  <c r="G36" i="54" s="1"/>
  <c r="G35" i="53"/>
  <c r="A34" i="53"/>
  <c r="G28" i="53"/>
  <c r="G27" i="53"/>
  <c r="G26" i="53"/>
  <c r="G25" i="53"/>
  <c r="D24" i="53"/>
  <c r="G24" i="53" s="1"/>
  <c r="I23" i="53"/>
  <c r="H23" i="53"/>
  <c r="G23" i="53"/>
  <c r="H22" i="53"/>
  <c r="I22" i="53" s="1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A10" i="53"/>
  <c r="A11" i="53" s="1"/>
  <c r="A12" i="53" s="1"/>
  <c r="A13" i="53" s="1"/>
  <c r="A14" i="53" s="1"/>
  <c r="A15" i="53" s="1"/>
  <c r="A16" i="53" s="1"/>
  <c r="A17" i="53" s="1"/>
  <c r="A18" i="53" s="1"/>
  <c r="A19" i="53" s="1"/>
  <c r="A20" i="53" s="1"/>
  <c r="A21" i="53" s="1"/>
  <c r="A22" i="53" s="1"/>
  <c r="A23" i="53" s="1"/>
  <c r="A24" i="53" s="1"/>
  <c r="A25" i="53" s="1"/>
  <c r="A26" i="53" s="1"/>
  <c r="A27" i="53" s="1"/>
  <c r="A28" i="53" s="1"/>
  <c r="G9" i="53"/>
  <c r="G35" i="52"/>
  <c r="A34" i="52"/>
  <c r="G28" i="52"/>
  <c r="G27" i="52"/>
  <c r="G26" i="52"/>
  <c r="G25" i="52"/>
  <c r="D24" i="52"/>
  <c r="G24" i="52" s="1"/>
  <c r="H23" i="52"/>
  <c r="I23" i="52" s="1"/>
  <c r="G23" i="52"/>
  <c r="I22" i="52"/>
  <c r="H22" i="52"/>
  <c r="G22" i="52"/>
  <c r="G21" i="52"/>
  <c r="G20" i="52"/>
  <c r="G19" i="52"/>
  <c r="G18" i="52"/>
  <c r="G17" i="52"/>
  <c r="G16" i="52"/>
  <c r="G15" i="52"/>
  <c r="G14" i="52"/>
  <c r="G13" i="52"/>
  <c r="G12" i="52"/>
  <c r="G11" i="52"/>
  <c r="G10" i="52"/>
  <c r="A10" i="52"/>
  <c r="A11" i="52" s="1"/>
  <c r="A12" i="52" s="1"/>
  <c r="A13" i="52" s="1"/>
  <c r="A14" i="52" s="1"/>
  <c r="A15" i="52" s="1"/>
  <c r="A16" i="52" s="1"/>
  <c r="A17" i="52" s="1"/>
  <c r="A18" i="52" s="1"/>
  <c r="A19" i="52" s="1"/>
  <c r="A20" i="52" s="1"/>
  <c r="A21" i="52" s="1"/>
  <c r="A22" i="52" s="1"/>
  <c r="A23" i="52" s="1"/>
  <c r="A24" i="52" s="1"/>
  <c r="A25" i="52" s="1"/>
  <c r="A26" i="52" s="1"/>
  <c r="A27" i="52" s="1"/>
  <c r="A28" i="52" s="1"/>
  <c r="G9" i="52"/>
  <c r="G34" i="51"/>
  <c r="C36" i="13" s="1"/>
  <c r="G33" i="51"/>
  <c r="C35" i="13" s="1"/>
  <c r="A34" i="51"/>
  <c r="G28" i="51"/>
  <c r="G27" i="51"/>
  <c r="G26" i="51"/>
  <c r="G25" i="51"/>
  <c r="D24" i="51"/>
  <c r="G24" i="51" s="1"/>
  <c r="H23" i="51"/>
  <c r="I23" i="51" s="1"/>
  <c r="G23" i="51"/>
  <c r="I22" i="51"/>
  <c r="H22" i="51"/>
  <c r="G22" i="51"/>
  <c r="G21" i="51"/>
  <c r="G20" i="51"/>
  <c r="G19" i="51"/>
  <c r="G18" i="51"/>
  <c r="G17" i="51"/>
  <c r="G16" i="51"/>
  <c r="G15" i="51"/>
  <c r="G14" i="51"/>
  <c r="G13" i="51"/>
  <c r="G12" i="51"/>
  <c r="G11" i="51"/>
  <c r="G10" i="51"/>
  <c r="A10" i="51"/>
  <c r="A11" i="51" s="1"/>
  <c r="A12" i="51" s="1"/>
  <c r="A13" i="51" s="1"/>
  <c r="A14" i="51" s="1"/>
  <c r="A15" i="51" s="1"/>
  <c r="A16" i="51" s="1"/>
  <c r="A17" i="51" s="1"/>
  <c r="A18" i="51" s="1"/>
  <c r="A19" i="51" s="1"/>
  <c r="A20" i="51" s="1"/>
  <c r="A21" i="51" s="1"/>
  <c r="A22" i="51" s="1"/>
  <c r="A23" i="51" s="1"/>
  <c r="A24" i="51" s="1"/>
  <c r="A25" i="51" s="1"/>
  <c r="A26" i="51" s="1"/>
  <c r="A27" i="51" s="1"/>
  <c r="A28" i="51" s="1"/>
  <c r="G9" i="51"/>
  <c r="A34" i="50"/>
  <c r="G35" i="50"/>
  <c r="G28" i="50"/>
  <c r="G27" i="50"/>
  <c r="G26" i="50"/>
  <c r="G25" i="50"/>
  <c r="D24" i="50"/>
  <c r="G24" i="50" s="1"/>
  <c r="I23" i="50"/>
  <c r="H23" i="50"/>
  <c r="G23" i="50"/>
  <c r="I22" i="50"/>
  <c r="H22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A10" i="50"/>
  <c r="A11" i="50" s="1"/>
  <c r="A12" i="50" s="1"/>
  <c r="A13" i="50" s="1"/>
  <c r="A14" i="50" s="1"/>
  <c r="A15" i="50" s="1"/>
  <c r="A16" i="50" s="1"/>
  <c r="A17" i="50" s="1"/>
  <c r="A18" i="50" s="1"/>
  <c r="A19" i="50" s="1"/>
  <c r="A20" i="50" s="1"/>
  <c r="A21" i="50" s="1"/>
  <c r="A22" i="50" s="1"/>
  <c r="A23" i="50" s="1"/>
  <c r="A24" i="50" s="1"/>
  <c r="A25" i="50" s="1"/>
  <c r="A26" i="50" s="1"/>
  <c r="A27" i="50" s="1"/>
  <c r="A28" i="50" s="1"/>
  <c r="G9" i="50"/>
  <c r="G32" i="49"/>
  <c r="G35" i="49" s="1"/>
  <c r="A34" i="49"/>
  <c r="G28" i="49"/>
  <c r="G27" i="49"/>
  <c r="G26" i="49"/>
  <c r="G25" i="49"/>
  <c r="D24" i="49"/>
  <c r="G24" i="49" s="1"/>
  <c r="I23" i="49"/>
  <c r="H23" i="49"/>
  <c r="G23" i="49"/>
  <c r="H22" i="49"/>
  <c r="I22" i="49" s="1"/>
  <c r="G22" i="49"/>
  <c r="G21" i="49"/>
  <c r="G20" i="49"/>
  <c r="G19" i="49"/>
  <c r="G18" i="49"/>
  <c r="G17" i="49"/>
  <c r="G16" i="49"/>
  <c r="G15" i="49"/>
  <c r="G14" i="49"/>
  <c r="G13" i="49"/>
  <c r="G12" i="49"/>
  <c r="G11" i="49"/>
  <c r="G10" i="49"/>
  <c r="A10" i="49"/>
  <c r="A11" i="49" s="1"/>
  <c r="A12" i="49" s="1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G9" i="49"/>
  <c r="G35" i="48"/>
  <c r="A34" i="48"/>
  <c r="G28" i="48"/>
  <c r="G27" i="48"/>
  <c r="G26" i="48"/>
  <c r="G25" i="48"/>
  <c r="D24" i="48"/>
  <c r="G24" i="48" s="1"/>
  <c r="H23" i="48"/>
  <c r="I23" i="48" s="1"/>
  <c r="G23" i="48"/>
  <c r="I22" i="48"/>
  <c r="H22" i="48"/>
  <c r="G22" i="48"/>
  <c r="G21" i="48"/>
  <c r="G20" i="48"/>
  <c r="G19" i="48"/>
  <c r="G18" i="48"/>
  <c r="G17" i="48"/>
  <c r="G16" i="48"/>
  <c r="G15" i="48"/>
  <c r="G14" i="48"/>
  <c r="G13" i="48"/>
  <c r="G12" i="48"/>
  <c r="G11" i="48"/>
  <c r="G10" i="48"/>
  <c r="A10" i="48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G9" i="48"/>
  <c r="G29" i="48" s="1"/>
  <c r="G36" i="48" s="1"/>
  <c r="G35" i="47"/>
  <c r="A34" i="47"/>
  <c r="G28" i="47"/>
  <c r="G27" i="47"/>
  <c r="G26" i="47"/>
  <c r="G25" i="47"/>
  <c r="D24" i="47"/>
  <c r="G24" i="47" s="1"/>
  <c r="I23" i="47"/>
  <c r="H23" i="47"/>
  <c r="G23" i="47"/>
  <c r="H22" i="47"/>
  <c r="I22" i="47" s="1"/>
  <c r="G22" i="47"/>
  <c r="G21" i="47"/>
  <c r="G20" i="47"/>
  <c r="G19" i="47"/>
  <c r="G18" i="47"/>
  <c r="G17" i="47"/>
  <c r="G16" i="47"/>
  <c r="G15" i="47"/>
  <c r="G14" i="47"/>
  <c r="G13" i="47"/>
  <c r="G12" i="47"/>
  <c r="G11" i="47"/>
  <c r="G10" i="47"/>
  <c r="A10" i="47"/>
  <c r="A11" i="47" s="1"/>
  <c r="A12" i="47" s="1"/>
  <c r="A13" i="47" s="1"/>
  <c r="A14" i="47" s="1"/>
  <c r="A15" i="47" s="1"/>
  <c r="A16" i="47" s="1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G9" i="47"/>
  <c r="A34" i="46"/>
  <c r="G35" i="46"/>
  <c r="G28" i="46"/>
  <c r="G27" i="46"/>
  <c r="G26" i="46"/>
  <c r="G25" i="46"/>
  <c r="D24" i="46"/>
  <c r="G24" i="46" s="1"/>
  <c r="H23" i="46"/>
  <c r="I23" i="46" s="1"/>
  <c r="G23" i="46"/>
  <c r="I22" i="46"/>
  <c r="H22" i="46"/>
  <c r="G22" i="46"/>
  <c r="G21" i="46"/>
  <c r="G20" i="46"/>
  <c r="G19" i="46"/>
  <c r="G18" i="46"/>
  <c r="G17" i="46"/>
  <c r="G16" i="46"/>
  <c r="G15" i="46"/>
  <c r="G14" i="46"/>
  <c r="G13" i="46"/>
  <c r="G12" i="46"/>
  <c r="G11" i="46"/>
  <c r="G10" i="46"/>
  <c r="A10" i="46"/>
  <c r="A11" i="46" s="1"/>
  <c r="A12" i="46" s="1"/>
  <c r="A13" i="46" s="1"/>
  <c r="A14" i="46" s="1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G9" i="46"/>
  <c r="G32" i="45"/>
  <c r="G35" i="45" s="1"/>
  <c r="D24" i="45"/>
  <c r="G24" i="45" s="1"/>
  <c r="A34" i="45"/>
  <c r="G28" i="45"/>
  <c r="G27" i="45"/>
  <c r="G26" i="45"/>
  <c r="G25" i="45"/>
  <c r="H23" i="45"/>
  <c r="I23" i="45" s="1"/>
  <c r="G23" i="45"/>
  <c r="I22" i="45"/>
  <c r="H22" i="45"/>
  <c r="G22" i="45"/>
  <c r="G21" i="45"/>
  <c r="G20" i="45"/>
  <c r="G19" i="45"/>
  <c r="G18" i="45"/>
  <c r="G17" i="45"/>
  <c r="G16" i="45"/>
  <c r="G15" i="45"/>
  <c r="G14" i="45"/>
  <c r="G13" i="45"/>
  <c r="G12" i="45"/>
  <c r="G11" i="45"/>
  <c r="G10" i="45"/>
  <c r="A10" i="45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26" i="45" s="1"/>
  <c r="A27" i="45" s="1"/>
  <c r="A28" i="45" s="1"/>
  <c r="G9" i="45"/>
  <c r="G29" i="47" l="1"/>
  <c r="G36" i="47" s="1"/>
  <c r="G29" i="53"/>
  <c r="G36" i="53" s="1"/>
  <c r="G29" i="55"/>
  <c r="G36" i="55" s="1"/>
  <c r="G29" i="46"/>
  <c r="G36" i="46" s="1"/>
  <c r="G29" i="51"/>
  <c r="G29" i="52"/>
  <c r="G36" i="52" s="1"/>
  <c r="G29" i="49"/>
  <c r="G36" i="49" s="1"/>
  <c r="G29" i="50"/>
  <c r="G36" i="50" s="1"/>
  <c r="G35" i="51"/>
  <c r="G36" i="51"/>
  <c r="G29" i="45"/>
  <c r="G36" i="45" s="1"/>
  <c r="G32" i="44"/>
  <c r="C34" i="13" s="1"/>
  <c r="C8" i="13"/>
  <c r="A34" i="44" l="1"/>
  <c r="G35" i="44"/>
  <c r="G28" i="44"/>
  <c r="C30" i="13" s="1"/>
  <c r="G27" i="44"/>
  <c r="C29" i="13" s="1"/>
  <c r="G26" i="44"/>
  <c r="C28" i="13" s="1"/>
  <c r="G25" i="44"/>
  <c r="C27" i="13" s="1"/>
  <c r="G24" i="44"/>
  <c r="C26" i="13" s="1"/>
  <c r="H23" i="44"/>
  <c r="I23" i="44" s="1"/>
  <c r="G23" i="44"/>
  <c r="C25" i="13" s="1"/>
  <c r="H22" i="44"/>
  <c r="I22" i="44" s="1"/>
  <c r="G22" i="44"/>
  <c r="C24" i="13" s="1"/>
  <c r="G21" i="44"/>
  <c r="C23" i="13" s="1"/>
  <c r="G20" i="44"/>
  <c r="C22" i="13" s="1"/>
  <c r="G19" i="44"/>
  <c r="C21" i="13" s="1"/>
  <c r="G18" i="44"/>
  <c r="C20" i="13" s="1"/>
  <c r="G17" i="44"/>
  <c r="C19" i="13" s="1"/>
  <c r="G16" i="44"/>
  <c r="C18" i="13" s="1"/>
  <c r="G15" i="44"/>
  <c r="C17" i="13" s="1"/>
  <c r="G14" i="44"/>
  <c r="C16" i="13" s="1"/>
  <c r="G13" i="44"/>
  <c r="C15" i="13" s="1"/>
  <c r="G12" i="44"/>
  <c r="C14" i="13" s="1"/>
  <c r="G11" i="44"/>
  <c r="C13" i="13" s="1"/>
  <c r="G10" i="44"/>
  <c r="C12" i="13" s="1"/>
  <c r="A10" i="44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G9" i="44"/>
  <c r="C11" i="13" s="1"/>
  <c r="C31" i="13" l="1"/>
  <c r="G29" i="44"/>
  <c r="G36" i="44"/>
  <c r="C37" i="13" l="1"/>
  <c r="C38" i="13" l="1"/>
  <c r="C39" i="13" s="1"/>
  <c r="A36" i="13" l="1"/>
  <c r="A12" i="13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</calcChain>
</file>

<file path=xl/sharedStrings.xml><?xml version="1.0" encoding="utf-8"?>
<sst xmlns="http://schemas.openxmlformats.org/spreadsheetml/2006/main" count="1229" uniqueCount="111">
  <si>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</si>
  <si>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</si>
  <si>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</si>
  <si>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</si>
  <si>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</si>
  <si>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</si>
  <si>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</si>
  <si>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</si>
  <si>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</si>
  <si>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</si>
  <si>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</si>
  <si>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</si>
  <si>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</si>
  <si>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</si>
  <si>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</si>
  <si>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</si>
  <si>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</si>
  <si>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</si>
  <si>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</si>
  <si>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</si>
  <si>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</si>
  <si>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</si>
  <si>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</si>
  <si>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</si>
  <si>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</si>
  <si>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</si>
  <si>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</si>
  <si>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</si>
  <si>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</si>
  <si>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</si>
  <si>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</si>
  <si>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</si>
  <si>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</si>
  <si>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</si>
  <si>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</si>
  <si>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</si>
  <si>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</si>
  <si>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</si>
  <si>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</si>
  <si>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</si>
  <si>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 xml:space="preserve">Уборка лестничных площадок и маршей </t>
  </si>
  <si>
    <t>Периодичность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</si>
  <si>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</si>
  <si>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</si>
  <si>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</si>
  <si>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</si>
  <si>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1 раза в год-вентканалы в МКД с газовыми приборами, раз в год-в МКД с электроплитами</t>
  </si>
  <si>
    <t>1 раз в год</t>
  </si>
  <si>
    <t>Итого</t>
  </si>
  <si>
    <t xml:space="preserve">Акт №1 приемки оказанных услуг и (или) выполненных работ по содержанию и текущему ремонту общего имущества в многоквартирном доме </t>
  </si>
  <si>
    <t>г. Рязань</t>
  </si>
  <si>
    <t>1 кв.м асфальта ( ст-ть пересчитана на 1 кв.м. об.пл.)</t>
  </si>
  <si>
    <t xml:space="preserve">1. Исполнителем предъявлены к приемке следующие оказанные на основании договора управления многоквартирным домом  № К-6-5 от 01.12.2010  (далее – «Договор») услуги и (или) выполненные работы по содержанию и текущему ремонту общего имущества в  многоквартирном доме № 6 расположенном по адресу г. Рязань ул. Костычева </t>
  </si>
  <si>
    <t>3. Работы (услуги) выполнены (оказаны) полностью, в установленные сроки, с надлежащим качеством.</t>
  </si>
  <si>
    <t>4. Претензий по выполнению условий Договора Стороны друг к другу не имеют.</t>
  </si>
  <si>
    <t>5. Настоящий Акт составлен в 2-х экземплярах, имеющих одинаковую юридическую силу, по одному для каждой из Сторон.</t>
  </si>
  <si>
    <t>Исполнитель</t>
  </si>
  <si>
    <t>Галынский Н. А.</t>
  </si>
  <si>
    <t>Заказчик</t>
  </si>
  <si>
    <t>смета, материалы</t>
  </si>
  <si>
    <t>по графику</t>
  </si>
  <si>
    <t xml:space="preserve">Подметание прилегающей территории, содержание и уборка контейнерных площадок </t>
  </si>
  <si>
    <r>
      <t>Собственники помещений в многоквартирном доме, расположенном по адресу: г. Рязань ул. Костычева д. 6,  именуемые в дальнейшем “Заказчик”, в лице   Галынского Николая Анатольевича,</t>
    </r>
    <r>
      <rPr>
        <i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являющегося собственником квартиры № 56, находящейся в данном многоквартирном доме, действующего на основании ___________________   с одной стороны, и  ООО КА «Ирбис» именуемая в дальнейшем “Исполнитель”, в лице Квашнина Игоря Васильевича, директора действующего на основании Устава , с другой стороны, совместно именуемые “Стороны”, составили настоящий Акт о нижеследующем:</t>
    </r>
  </si>
  <si>
    <t>Квашнин И.В.</t>
  </si>
  <si>
    <t>Коммунальные ресурсы потребляемые в целях содержания общего имущества в многоквартирном доме (КРСОИ) с 01.07.2021</t>
  </si>
  <si>
    <t>Начислено за услуги по содержанию и текущему ремонту общего имущества МКД  за 2022 год</t>
  </si>
  <si>
    <t>Поступило за услуги по содержанию и текущему ремонту общего имущества МКД за 2022 год</t>
  </si>
  <si>
    <t>Долг собственников помещений на 01.01.2023 г.</t>
  </si>
  <si>
    <t>Выполнено  услуг (работ) за 2022 год</t>
  </si>
  <si>
    <t>Остаток средств на 01.01.2023</t>
  </si>
  <si>
    <t>2. Всего за период с 01.01.2022 по 31.01.2022 года выполнено работ (оказано услуг) на общую сумму:</t>
  </si>
  <si>
    <t>Двести двадцать шесть тысяч восемьдесят рублей сорок восемь копеек</t>
  </si>
  <si>
    <t>2. Всего за период с 01.02.2022 по 28.02.2022 года выполнено работ (оказано услуг) на общую сумму:</t>
  </si>
  <si>
    <t xml:space="preserve">Акт №2 приемки оказанных услуг и (или) выполненных работ по содержанию и текущему ремонту общего имущества в многоквартирном доме </t>
  </si>
  <si>
    <t>Сто сорок семь тысяч восемьсот двадцать два рубля двадцать девять копеек</t>
  </si>
  <si>
    <t>2. Всего за период с 01.03.2022 по 31.03.2022 года выполнено работ (оказано услуг) на общую сумму:</t>
  </si>
  <si>
    <t xml:space="preserve">Акт № 3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</si>
  <si>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01.04.2022 по 30.04.2022 года выполнено работ (оказано услуг) на общую сумму:</t>
  </si>
  <si>
    <t xml:space="preserve">Акт № 4 приемки оказанных услуг и (или) выполненных работ по содержанию и текущему ремонту общего имущества в многоквартирном доме </t>
  </si>
  <si>
    <t>Семьсот шесть тысяч шестьсот восемь рублей восемнадцать копеек</t>
  </si>
  <si>
    <t>Сто тридцать восемь тысяч девяносто рублей восемьдесят семь копеек</t>
  </si>
  <si>
    <t>2. Всего за период с 01.05.2022 по 31.05.2022 года выполнено работ (оказано услуг) на общую сумму:</t>
  </si>
  <si>
    <t xml:space="preserve">Акт № 5 приемки оказанных услуг и (или) выполненных работ по содержанию и текущему ремонту общего имущества в многоквартирном доме </t>
  </si>
  <si>
    <t>Сто шестьдесят тысяч четыреста девяносто шесть рублей сорок четыре копейки</t>
  </si>
  <si>
    <t>2. Всего за период с 01.06.2022 по 30.06.2022 года выполнено работ (оказано услуг) на общую сумму:</t>
  </si>
  <si>
    <t xml:space="preserve">Акт № 6 приемки оказанных услуг и (или) выполненных работ по содержанию и текущему ремонту общего имущества в многоквартирном доме </t>
  </si>
  <si>
    <t>Двести одиннадцать тысяч триста восемьдесят два рубля восемьдесят одна копейка</t>
  </si>
  <si>
    <t xml:space="preserve">Акт № 7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</si>
  <si>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01.07.2022 по 31.07.2022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</si>
  <si>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01.07.2022</t>
  </si>
  <si>
    <t>Сто пятьдесят тысяч семьсот пятьдесят два рубля семьдесят девять копеек</t>
  </si>
  <si>
    <t>Начислено по договорам с провайдерами услуг связи</t>
  </si>
  <si>
    <t>Поступило средств по договорам с провайдерами</t>
  </si>
  <si>
    <t xml:space="preserve">Акт № 8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</si>
  <si>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01.08.2022 по 31.08.2022 года выполнено работ (оказано услуг) на общую сумму:</t>
  </si>
  <si>
    <t>Двести семнадцать тысяч семьсот шестьдесят восемь рублей одна копейка</t>
  </si>
  <si>
    <t xml:space="preserve">Акт № 9 приемки оказанных услуг и (или) выполненных работ по содержанию и текущему ремонту общего имущества в многоквартирном доме </t>
  </si>
  <si>
    <t>2. Всего за период с 01.09.2022 по 30.09.2022 года выполнено работ (оказано услуг) на общую сумму:</t>
  </si>
  <si>
    <t>Сто тридцать девять тысяч двести шесть рублей тридцать копеек</t>
  </si>
  <si>
    <t>2. Всего за период с 01.10.2022 по 31.10.2022 года выполнено работ (оказано услуг) на общую сумму:</t>
  </si>
  <si>
    <t xml:space="preserve">Акт № 10 приемки оказанных услуг и (или) выполненных работ по содержанию и текущему ремонту общего имущества в многоквартирном доме </t>
  </si>
  <si>
    <t>Сто сорок пять тысяч триста два рубля сорок восемь копеек</t>
  </si>
  <si>
    <t>2. Всего за период с 01.11.2022 по 30.11.2022 года выполнено работ (оказано услуг) на общую сумму:</t>
  </si>
  <si>
    <t xml:space="preserve">Акт № 11 приемки оказанных услуг и (или) выполненных работ по содержанию и текущему ремонту общего имущества в многоквартирном доме </t>
  </si>
  <si>
    <t>Сто сорок три тысячи триста девяносто один рубль девяносто четыре копейки</t>
  </si>
  <si>
    <t>2. Всего за период с 01.12.2022 по 31.12.2022 года выполнено работ (оказано услуг) на общую сумму:</t>
  </si>
  <si>
    <t>Коммунальные ресурсы потребляемые в целях содержания общего имущества в многоквартирном доме (КРСОИ) с 01.12.2022</t>
  </si>
  <si>
    <t xml:space="preserve">Акт № 12 приемки оказанных услуг и (или) выполненных работ по содержанию и текущему ремонту общего имущества в многоквартирном доме </t>
  </si>
  <si>
    <t>Подано исковых заявлений за 2022г.</t>
  </si>
  <si>
    <t>Сто шестьдесят семь тысяч девятьсот тридцать пять рублей сорок копеек</t>
  </si>
  <si>
    <t>Доходы и расходы ООО КА "Ирбис"  по управлению и обслуживанию МКД ул. Костычева д. 6                                                             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</si>
</sst>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#,##0.0"/>
  </numFmts>
  <fonts count="23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</font>
    <font>
      <i/>
      <sz val="12"/>
      <color theme="1"/>
      <name val="Cambria"/>
      <family val="1"/>
      <charset val="204"/>
      <scheme val="maj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mbria"/>
      <family val="1"/>
      <charset val="204"/>
      <scheme val="major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9"/>
      <name val="Arial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2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right"/>
    </xf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0" borderId="4" xfId="0" applyFont="1" applyBorder="1"/>
    <xf numFmtId="0" fontId="4" fillId="0" borderId="0" xfId="0" applyFont="1" applyBorder="1" applyAlignment="1">
      <alignment horizontal="left"/>
    </xf>
    <xf numFmtId="0" fontId="1" fillId="0" borderId="0" xfId="0" applyFont="1" applyAlignment="1"/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8" fillId="0" borderId="0" xfId="0" applyFont="1" applyAlignment="1">
      <alignment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wrapText="1"/>
    </xf>
    <xf numFmtId="0" fontId="14" fillId="0" borderId="0" xfId="0" applyFont="1"/>
    <xf numFmtId="0" fontId="17" fillId="0" borderId="0" xfId="0" applyFont="1"/>
    <xf numFmtId="4" fontId="1" fillId="0" borderId="0" xfId="0" applyNumberFormat="1" applyFont="1"/>
    <xf numFmtId="0" fontId="7" fillId="2" borderId="0" xfId="0" applyFont="1" applyFill="1" applyBorder="1" applyAlignment="1">
      <alignment horizontal="left"/>
    </xf>
    <xf numFmtId="0" fontId="8" fillId="0" borderId="0" xfId="0" applyFont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1" fillId="2" borderId="0" xfId="0" applyFont="1" applyFill="1" applyBorder="1" applyAlignment="1"/>
    <xf numFmtId="0" fontId="18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0" fontId="1" fillId="0" borderId="0" xfId="0" applyFont="1" applyBorder="1"/>
    <xf numFmtId="4" fontId="21" fillId="0" borderId="0" xfId="2" applyNumberFormat="1" applyFont="1" applyBorder="1" applyAlignment="1">
      <alignment horizontal="right" vertical="top"/>
    </xf>
    <xf numFmtId="2" fontId="21" fillId="0" borderId="0" xfId="2" applyNumberFormat="1" applyFont="1" applyBorder="1" applyAlignment="1">
      <alignment horizontal="right" vertical="top"/>
    </xf>
    <xf numFmtId="1" fontId="21" fillId="0" borderId="0" xfId="2" applyNumberFormat="1" applyFont="1" applyBorder="1" applyAlignment="1">
      <alignment horizontal="right" vertical="top"/>
    </xf>
    <xf numFmtId="164" fontId="21" fillId="0" borderId="0" xfId="2" applyNumberFormat="1" applyFont="1" applyBorder="1" applyAlignment="1">
      <alignment horizontal="right" vertical="top"/>
    </xf>
    <xf numFmtId="165" fontId="21" fillId="0" borderId="0" xfId="2" applyNumberFormat="1" applyFont="1" applyBorder="1" applyAlignment="1">
      <alignment horizontal="right" vertical="top"/>
    </xf>
    <xf numFmtId="4" fontId="1" fillId="0" borderId="0" xfId="0" applyNumberFormat="1" applyFont="1" applyBorder="1"/>
    <xf numFmtId="14" fontId="22" fillId="0" borderId="0" xfId="0" applyNumberFormat="1" applyFont="1"/>
    <xf numFmtId="4" fontId="2" fillId="3" borderId="1" xfId="0" applyNumberFormat="1" applyFont="1" applyFill="1" applyBorder="1" applyAlignment="1">
      <alignment horizontal="center"/>
    </xf>
    <xf numFmtId="4" fontId="3" fillId="3" borderId="1" xfId="1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3" fillId="2" borderId="0" xfId="0" applyNumberFormat="1" applyFont="1" applyFill="1"/>
    <xf numFmtId="4" fontId="8" fillId="0" borderId="1" xfId="0" applyNumberFormat="1" applyFont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justify" wrapText="1"/>
    </xf>
    <xf numFmtId="0" fontId="5" fillId="3" borderId="1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right"/>
    </xf>
    <xf numFmtId="0" fontId="16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right"/>
    </xf>
    <xf numFmtId="0" fontId="16" fillId="0" borderId="0" xfId="0" applyFont="1" applyAlignment="1">
      <alignment horizontal="justify" wrapText="1"/>
    </xf>
  </cellXfs>
  <cellStyles count="3">
    <cellStyle name="Обычный" xfId="0" builtinId="0"/>
    <cellStyle name="Обычный_сент19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view="pageBreakPreview" topLeftCell="A19" zoomScale="55" zoomScaleNormal="85" zoomScaleSheetLayoutView="55" workbookViewId="0">
      <selection activeCell="A39" sqref="A39:G39"/>
    </sheetView>
  </sheetViews>
  <sheetFormatPr defaultColWidth="9.140625" defaultRowHeight="15.75" x14ac:dyDescent="0.25"/>
  <cols>
    <col min="1" max="1" width="13" style="1" customWidth="1"/>
    <col min="2" max="2" width="48" style="1" customWidth="1"/>
    <col min="3" max="3" width="30.28515625" style="1" customWidth="1"/>
    <col min="4" max="4" width="14.7109375" style="1" customWidth="1"/>
    <col min="5" max="5" width="12.85546875" style="1" customWidth="1"/>
    <col min="6" max="6" width="30.7109375" style="17" customWidth="1"/>
    <col min="7" max="7" width="16.85546875" style="1" customWidth="1"/>
    <col min="8" max="8" width="12" style="1" hidden="1" customWidth="1"/>
    <col min="9" max="9" width="11.140625" style="1" hidden="1" customWidth="1"/>
    <col min="10" max="16" width="9.140625" style="1"/>
    <col min="17" max="17" width="12" style="1" customWidth="1"/>
    <col min="18" max="16384" width="9.140625" style="1"/>
  </cols>
  <sheetData>
    <row r="1" spans="1:7" s="30" customFormat="1" x14ac:dyDescent="0.25">
      <c r="F1" s="2"/>
    </row>
    <row r="2" spans="1:7" s="33" customFormat="1" ht="48.75" customHeight="1" x14ac:dyDescent="0.25">
      <c r="B2" s="73" t="s">
        <v>49</v>
      </c>
      <c r="C2" s="74"/>
      <c r="D2" s="74"/>
      <c r="E2" s="74"/>
      <c r="F2" s="74"/>
      <c r="G2" s="74"/>
    </row>
    <row r="3" spans="1:7" s="36" customFormat="1" ht="18.75" customHeight="1" x14ac:dyDescent="0.25">
      <c r="A3" s="34"/>
      <c r="B3" s="35" t="s">
        <v>50</v>
      </c>
      <c r="C3" s="34"/>
      <c r="D3" s="34"/>
      <c r="E3" s="34"/>
      <c r="F3" s="34"/>
      <c r="G3" s="62">
        <v>44592</v>
      </c>
    </row>
    <row r="4" spans="1:7" s="32" customFormat="1" ht="18.75" customHeight="1" x14ac:dyDescent="0.25">
      <c r="A4" s="31"/>
      <c r="B4" s="31"/>
      <c r="C4" s="31"/>
      <c r="D4" s="31"/>
      <c r="E4" s="31"/>
      <c r="F4" s="31"/>
      <c r="G4" s="31"/>
    </row>
    <row r="5" spans="1:7" s="32" customFormat="1" ht="93.75" customHeight="1" x14ac:dyDescent="0.3">
      <c r="A5" s="71" t="s">
        <v>62</v>
      </c>
      <c r="B5" s="75"/>
      <c r="C5" s="75"/>
      <c r="D5" s="75"/>
      <c r="E5" s="75"/>
      <c r="F5" s="75"/>
      <c r="G5" s="75"/>
    </row>
    <row r="6" spans="1:7" s="30" customFormat="1" ht="66.75" customHeight="1" x14ac:dyDescent="0.3">
      <c r="A6" s="71" t="s">
        <v>52</v>
      </c>
      <c r="B6" s="75"/>
      <c r="C6" s="75"/>
      <c r="D6" s="75"/>
      <c r="E6" s="75"/>
      <c r="F6" s="75"/>
      <c r="G6" s="75"/>
    </row>
    <row r="7" spans="1:7" s="30" customFormat="1" ht="20.25" customHeight="1" x14ac:dyDescent="0.25">
      <c r="A7" s="29"/>
      <c r="B7" s="29"/>
      <c r="C7" s="29"/>
      <c r="D7" s="29"/>
      <c r="E7" s="29"/>
      <c r="F7" s="29"/>
      <c r="G7" s="29"/>
    </row>
    <row r="8" spans="1:7" ht="53.45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41</v>
      </c>
      <c r="G8" s="6" t="s">
        <v>6</v>
      </c>
    </row>
    <row r="9" spans="1:7" ht="63" x14ac:dyDescent="0.25">
      <c r="A9" s="4">
        <v>1</v>
      </c>
      <c r="B9" s="7" t="s">
        <v>10</v>
      </c>
      <c r="C9" s="4" t="s">
        <v>11</v>
      </c>
      <c r="D9" s="8">
        <v>0.33</v>
      </c>
      <c r="E9" s="8">
        <v>8627</v>
      </c>
      <c r="F9" s="5" t="s">
        <v>12</v>
      </c>
      <c r="G9" s="9">
        <f>D9*E9</f>
        <v>2846.9100000000003</v>
      </c>
    </row>
    <row r="10" spans="1:7" ht="48" customHeight="1" x14ac:dyDescent="0.25">
      <c r="A10" s="4">
        <f>A9+1</f>
        <v>2</v>
      </c>
      <c r="B10" s="7" t="s">
        <v>42</v>
      </c>
      <c r="C10" s="4" t="s">
        <v>11</v>
      </c>
      <c r="D10" s="8">
        <v>0.08</v>
      </c>
      <c r="E10" s="8">
        <v>8627</v>
      </c>
      <c r="F10" s="5" t="s">
        <v>12</v>
      </c>
      <c r="G10" s="9">
        <f t="shared" ref="G10:G28" si="0">D10*E10</f>
        <v>690.16</v>
      </c>
    </row>
    <row r="11" spans="1:7" ht="47.25" x14ac:dyDescent="0.25">
      <c r="A11" s="4">
        <f t="shared" ref="A11:A28" si="1">A10+1</f>
        <v>3</v>
      </c>
      <c r="B11" s="7" t="s">
        <v>14</v>
      </c>
      <c r="C11" s="4" t="s">
        <v>13</v>
      </c>
      <c r="D11" s="8">
        <v>0.16</v>
      </c>
      <c r="E11" s="8">
        <v>8627</v>
      </c>
      <c r="F11" s="5" t="s">
        <v>12</v>
      </c>
      <c r="G11" s="9">
        <f t="shared" si="0"/>
        <v>1380.32</v>
      </c>
    </row>
    <row r="12" spans="1:7" ht="54.75" customHeight="1" x14ac:dyDescent="0.25">
      <c r="A12" s="4">
        <f t="shared" si="1"/>
        <v>4</v>
      </c>
      <c r="B12" s="7" t="s">
        <v>15</v>
      </c>
      <c r="C12" s="4" t="s">
        <v>16</v>
      </c>
      <c r="D12" s="8">
        <v>7.0000000000000007E-2</v>
      </c>
      <c r="E12" s="8">
        <v>8627</v>
      </c>
      <c r="F12" s="5" t="s">
        <v>12</v>
      </c>
      <c r="G12" s="9">
        <f t="shared" si="0"/>
        <v>603.8900000000001</v>
      </c>
    </row>
    <row r="13" spans="1:7" ht="78.75" x14ac:dyDescent="0.25">
      <c r="A13" s="4">
        <f t="shared" si="1"/>
        <v>5</v>
      </c>
      <c r="B13" s="7" t="s">
        <v>17</v>
      </c>
      <c r="C13" s="4" t="s">
        <v>18</v>
      </c>
      <c r="D13" s="8">
        <v>0.04</v>
      </c>
      <c r="E13" s="8">
        <v>8627</v>
      </c>
      <c r="F13" s="5" t="s">
        <v>12</v>
      </c>
      <c r="G13" s="9">
        <f t="shared" si="0"/>
        <v>345.08</v>
      </c>
    </row>
    <row r="14" spans="1:7" ht="48.75" customHeight="1" x14ac:dyDescent="0.25">
      <c r="A14" s="4">
        <f t="shared" si="1"/>
        <v>6</v>
      </c>
      <c r="B14" s="7" t="s">
        <v>19</v>
      </c>
      <c r="C14" s="4" t="s">
        <v>20</v>
      </c>
      <c r="D14" s="8">
        <v>0.2</v>
      </c>
      <c r="E14" s="8">
        <v>8627</v>
      </c>
      <c r="F14" s="5" t="s">
        <v>12</v>
      </c>
      <c r="G14" s="9">
        <f t="shared" si="0"/>
        <v>1725.4</v>
      </c>
    </row>
    <row r="15" spans="1:7" ht="45" customHeight="1" x14ac:dyDescent="0.25">
      <c r="A15" s="4">
        <f t="shared" si="1"/>
        <v>7</v>
      </c>
      <c r="B15" s="7" t="s">
        <v>43</v>
      </c>
      <c r="C15" s="4" t="s">
        <v>22</v>
      </c>
      <c r="D15" s="8">
        <v>0.18</v>
      </c>
      <c r="E15" s="8">
        <v>8627</v>
      </c>
      <c r="F15" s="5" t="s">
        <v>12</v>
      </c>
      <c r="G15" s="9">
        <f t="shared" si="0"/>
        <v>1552.86</v>
      </c>
    </row>
    <row r="16" spans="1:7" ht="50.25" customHeight="1" x14ac:dyDescent="0.25">
      <c r="A16" s="4">
        <f t="shared" si="1"/>
        <v>8</v>
      </c>
      <c r="B16" s="7" t="s">
        <v>23</v>
      </c>
      <c r="C16" s="4" t="s">
        <v>22</v>
      </c>
      <c r="D16" s="8">
        <v>0.19</v>
      </c>
      <c r="E16" s="8">
        <v>8627</v>
      </c>
      <c r="F16" s="5" t="s">
        <v>12</v>
      </c>
      <c r="G16" s="9">
        <f t="shared" si="0"/>
        <v>1639.13</v>
      </c>
    </row>
    <row r="17" spans="1:9" ht="33" customHeight="1" x14ac:dyDescent="0.25">
      <c r="A17" s="4">
        <f t="shared" si="1"/>
        <v>9</v>
      </c>
      <c r="B17" s="7" t="s">
        <v>44</v>
      </c>
      <c r="C17" s="4" t="s">
        <v>11</v>
      </c>
      <c r="D17" s="8">
        <v>0.52</v>
      </c>
      <c r="E17" s="8">
        <v>8627</v>
      </c>
      <c r="F17" s="11" t="s">
        <v>45</v>
      </c>
      <c r="G17" s="9">
        <f t="shared" si="0"/>
        <v>4486.04</v>
      </c>
    </row>
    <row r="18" spans="1:9" ht="24.75" customHeight="1" x14ac:dyDescent="0.25">
      <c r="A18" s="4">
        <f t="shared" si="1"/>
        <v>10</v>
      </c>
      <c r="B18" s="7" t="s">
        <v>24</v>
      </c>
      <c r="C18" s="4" t="s">
        <v>11</v>
      </c>
      <c r="D18" s="8">
        <v>0.44</v>
      </c>
      <c r="E18" s="8">
        <v>8627</v>
      </c>
      <c r="F18" s="11" t="s">
        <v>45</v>
      </c>
      <c r="G18" s="9">
        <f t="shared" si="0"/>
        <v>3795.88</v>
      </c>
    </row>
    <row r="19" spans="1:9" ht="28.5" customHeight="1" x14ac:dyDescent="0.25">
      <c r="A19" s="4">
        <f t="shared" si="1"/>
        <v>11</v>
      </c>
      <c r="B19" s="7" t="s">
        <v>25</v>
      </c>
      <c r="C19" s="4" t="s">
        <v>22</v>
      </c>
      <c r="D19" s="8">
        <v>0.05</v>
      </c>
      <c r="E19" s="8">
        <v>8627</v>
      </c>
      <c r="F19" s="5" t="s">
        <v>26</v>
      </c>
      <c r="G19" s="9">
        <f t="shared" si="0"/>
        <v>431.35</v>
      </c>
    </row>
    <row r="20" spans="1:9" ht="88.5" customHeight="1" x14ac:dyDescent="0.25">
      <c r="A20" s="4">
        <f t="shared" si="1"/>
        <v>12</v>
      </c>
      <c r="B20" s="7" t="s">
        <v>27</v>
      </c>
      <c r="C20" s="4" t="s">
        <v>22</v>
      </c>
      <c r="D20" s="8">
        <v>0.08</v>
      </c>
      <c r="E20" s="8">
        <v>8627</v>
      </c>
      <c r="F20" s="5" t="s">
        <v>46</v>
      </c>
      <c r="G20" s="9">
        <f t="shared" si="0"/>
        <v>690.16</v>
      </c>
    </row>
    <row r="21" spans="1:9" ht="31.5" x14ac:dyDescent="0.25">
      <c r="A21" s="4">
        <f t="shared" si="1"/>
        <v>13</v>
      </c>
      <c r="B21" s="7" t="s">
        <v>28</v>
      </c>
      <c r="C21" s="4" t="s">
        <v>29</v>
      </c>
      <c r="D21" s="8">
        <v>0.46</v>
      </c>
      <c r="E21" s="8">
        <v>8627</v>
      </c>
      <c r="F21" s="5" t="s">
        <v>47</v>
      </c>
      <c r="G21" s="9">
        <f t="shared" si="0"/>
        <v>3968.42</v>
      </c>
    </row>
    <row r="22" spans="1:9" ht="48" customHeight="1" x14ac:dyDescent="0.25">
      <c r="A22" s="4">
        <f t="shared" si="1"/>
        <v>14</v>
      </c>
      <c r="B22" s="21" t="s">
        <v>40</v>
      </c>
      <c r="C22" s="4" t="s">
        <v>20</v>
      </c>
      <c r="D22" s="8">
        <v>2.12</v>
      </c>
      <c r="E22" s="8">
        <v>8627</v>
      </c>
      <c r="F22" s="11" t="s">
        <v>45</v>
      </c>
      <c r="G22" s="9">
        <f>D22*E22</f>
        <v>18289.240000000002</v>
      </c>
      <c r="H22" s="1">
        <f>(11500*1.302+42.41)*1.06</f>
        <v>15916.3346</v>
      </c>
      <c r="I22" s="1">
        <f>H22/E22</f>
        <v>1.8449443143618871</v>
      </c>
    </row>
    <row r="23" spans="1:9" ht="47.25" x14ac:dyDescent="0.25">
      <c r="A23" s="4">
        <f t="shared" si="1"/>
        <v>15</v>
      </c>
      <c r="B23" s="21" t="s">
        <v>61</v>
      </c>
      <c r="C23" s="4" t="s">
        <v>51</v>
      </c>
      <c r="D23" s="8">
        <v>2.95</v>
      </c>
      <c r="E23" s="8">
        <v>8627</v>
      </c>
      <c r="F23" s="5" t="s">
        <v>30</v>
      </c>
      <c r="G23" s="9">
        <f t="shared" si="0"/>
        <v>25449.65</v>
      </c>
      <c r="H23" s="1">
        <f>(11500*1.302+488.82)*1.06</f>
        <v>16389.529200000001</v>
      </c>
      <c r="I23" s="1">
        <f>H23/E23</f>
        <v>1.8997947374521851</v>
      </c>
    </row>
    <row r="24" spans="1:9" ht="31.5" x14ac:dyDescent="0.25">
      <c r="A24" s="4">
        <f>A23+1</f>
        <v>16</v>
      </c>
      <c r="B24" s="12" t="s">
        <v>31</v>
      </c>
      <c r="C24" s="13" t="s">
        <v>32</v>
      </c>
      <c r="D24" s="8">
        <v>5883</v>
      </c>
      <c r="E24" s="8">
        <v>4</v>
      </c>
      <c r="F24" s="11" t="s">
        <v>45</v>
      </c>
      <c r="G24" s="9">
        <f t="shared" si="0"/>
        <v>23532</v>
      </c>
    </row>
    <row r="25" spans="1:9" x14ac:dyDescent="0.25">
      <c r="A25" s="4">
        <f t="shared" si="1"/>
        <v>17</v>
      </c>
      <c r="B25" s="12" t="s">
        <v>33</v>
      </c>
      <c r="C25" s="13" t="s">
        <v>11</v>
      </c>
      <c r="D25" s="8">
        <v>1.64</v>
      </c>
      <c r="E25" s="8">
        <v>8627</v>
      </c>
      <c r="F25" s="11" t="s">
        <v>45</v>
      </c>
      <c r="G25" s="9">
        <f t="shared" si="0"/>
        <v>14148.279999999999</v>
      </c>
    </row>
    <row r="26" spans="1:9" x14ac:dyDescent="0.25">
      <c r="A26" s="4">
        <f t="shared" si="1"/>
        <v>18</v>
      </c>
      <c r="B26" s="12" t="s">
        <v>34</v>
      </c>
      <c r="C26" s="13" t="s">
        <v>35</v>
      </c>
      <c r="D26" s="8">
        <v>0.13</v>
      </c>
      <c r="E26" s="8">
        <v>8627</v>
      </c>
      <c r="F26" s="11" t="s">
        <v>45</v>
      </c>
      <c r="G26" s="9">
        <f t="shared" si="0"/>
        <v>1121.51</v>
      </c>
    </row>
    <row r="27" spans="1:9" ht="37.5" customHeight="1" x14ac:dyDescent="0.25">
      <c r="A27" s="4">
        <f t="shared" si="1"/>
        <v>19</v>
      </c>
      <c r="B27" s="19" t="s">
        <v>36</v>
      </c>
      <c r="C27" s="10" t="s">
        <v>11</v>
      </c>
      <c r="D27" s="8">
        <v>1.27</v>
      </c>
      <c r="E27" s="8">
        <v>8627</v>
      </c>
      <c r="F27" s="11" t="s">
        <v>45</v>
      </c>
      <c r="G27" s="9">
        <f t="shared" si="0"/>
        <v>10956.29</v>
      </c>
    </row>
    <row r="28" spans="1:9" s="3" customFormat="1" ht="66" customHeight="1" x14ac:dyDescent="0.25">
      <c r="A28" s="18">
        <f t="shared" si="1"/>
        <v>20</v>
      </c>
      <c r="B28" s="20" t="s">
        <v>64</v>
      </c>
      <c r="C28" s="15" t="s">
        <v>11</v>
      </c>
      <c r="D28" s="16">
        <v>1.82</v>
      </c>
      <c r="E28" s="15">
        <v>8627</v>
      </c>
      <c r="F28" s="11" t="s">
        <v>21</v>
      </c>
      <c r="G28" s="9">
        <f t="shared" si="0"/>
        <v>15701.140000000001</v>
      </c>
    </row>
    <row r="29" spans="1:9" s="22" customFormat="1" x14ac:dyDescent="0.25">
      <c r="A29" s="76" t="s">
        <v>39</v>
      </c>
      <c r="B29" s="77"/>
      <c r="C29" s="76"/>
      <c r="D29" s="76"/>
      <c r="E29" s="76"/>
      <c r="F29" s="76"/>
      <c r="G29" s="65">
        <f>SUM(G9:G28)</f>
        <v>133353.71</v>
      </c>
    </row>
    <row r="30" spans="1:9" s="3" customFormat="1" x14ac:dyDescent="0.25">
      <c r="A30" s="78" t="s">
        <v>38</v>
      </c>
      <c r="B30" s="78"/>
      <c r="C30" s="78"/>
      <c r="D30" s="78"/>
      <c r="E30" s="78"/>
      <c r="F30" s="78"/>
      <c r="G30" s="78"/>
    </row>
    <row r="31" spans="1:9" s="3" customFormat="1" ht="56.25" customHeight="1" x14ac:dyDescent="0.25">
      <c r="A31" s="14" t="s">
        <v>0</v>
      </c>
      <c r="B31" s="14" t="s">
        <v>1</v>
      </c>
      <c r="C31" s="14" t="s">
        <v>2</v>
      </c>
      <c r="D31" s="14" t="s">
        <v>3</v>
      </c>
      <c r="E31" s="14" t="s">
        <v>4</v>
      </c>
      <c r="F31" s="23" t="s">
        <v>41</v>
      </c>
      <c r="G31" s="14" t="s">
        <v>5</v>
      </c>
    </row>
    <row r="32" spans="1:9" s="3" customFormat="1" ht="28.15" customHeight="1" x14ac:dyDescent="0.25">
      <c r="A32" s="14">
        <v>1</v>
      </c>
      <c r="B32" s="24" t="s">
        <v>38</v>
      </c>
      <c r="C32" s="25"/>
      <c r="D32" s="16"/>
      <c r="E32" s="14"/>
      <c r="F32" s="23" t="s">
        <v>59</v>
      </c>
      <c r="G32" s="26">
        <f>7316.11+85410.66</f>
        <v>92726.77</v>
      </c>
    </row>
    <row r="33" spans="1:17" s="3" customFormat="1" ht="36.6" hidden="1" customHeight="1" x14ac:dyDescent="0.25">
      <c r="A33" s="14">
        <v>2</v>
      </c>
      <c r="B33" s="20" t="s">
        <v>7</v>
      </c>
      <c r="C33" s="14" t="s">
        <v>8</v>
      </c>
      <c r="D33" s="16">
        <v>14.06</v>
      </c>
      <c r="E33" s="16">
        <v>2997</v>
      </c>
      <c r="F33" s="23" t="s">
        <v>60</v>
      </c>
      <c r="G33" s="26"/>
    </row>
    <row r="34" spans="1:17" s="3" customFormat="1" ht="34.5" hidden="1" customHeight="1" x14ac:dyDescent="0.25">
      <c r="A34" s="14">
        <f>A33+1</f>
        <v>3</v>
      </c>
      <c r="B34" s="20" t="s">
        <v>9</v>
      </c>
      <c r="C34" s="14" t="s">
        <v>8</v>
      </c>
      <c r="D34" s="16">
        <v>10.14</v>
      </c>
      <c r="E34" s="16">
        <v>2997</v>
      </c>
      <c r="F34" s="23" t="s">
        <v>60</v>
      </c>
      <c r="G34" s="26"/>
    </row>
    <row r="35" spans="1:17" s="27" customFormat="1" x14ac:dyDescent="0.25">
      <c r="A35" s="79" t="s">
        <v>39</v>
      </c>
      <c r="B35" s="79"/>
      <c r="C35" s="79"/>
      <c r="D35" s="79"/>
      <c r="E35" s="79"/>
      <c r="F35" s="79"/>
      <c r="G35" s="63">
        <f>SUM(G32:G34)</f>
        <v>92726.77</v>
      </c>
    </row>
    <row r="36" spans="1:17" s="22" customFormat="1" x14ac:dyDescent="0.25">
      <c r="A36" s="76" t="s">
        <v>48</v>
      </c>
      <c r="B36" s="76"/>
      <c r="C36" s="76"/>
      <c r="D36" s="76"/>
      <c r="E36" s="76"/>
      <c r="F36" s="76"/>
      <c r="G36" s="64">
        <f>G29+G35</f>
        <v>226080.47999999998</v>
      </c>
    </row>
    <row r="37" spans="1:17" ht="27" customHeight="1" x14ac:dyDescent="0.3">
      <c r="A37" s="71" t="s">
        <v>70</v>
      </c>
      <c r="B37" s="75"/>
      <c r="C37" s="75"/>
      <c r="D37" s="75"/>
      <c r="E37" s="75"/>
      <c r="F37" s="75"/>
      <c r="G37" s="75"/>
      <c r="Q37" s="55"/>
    </row>
    <row r="38" spans="1:17" ht="22.5" customHeight="1" x14ac:dyDescent="0.3">
      <c r="A38" s="71" t="s">
        <v>71</v>
      </c>
      <c r="B38" s="75"/>
      <c r="C38" s="75"/>
      <c r="D38" s="75"/>
      <c r="E38" s="75"/>
      <c r="F38" s="75"/>
      <c r="G38" s="75"/>
      <c r="Q38" s="55"/>
    </row>
    <row r="39" spans="1:17" ht="16.5" x14ac:dyDescent="0.3">
      <c r="A39" s="71" t="s">
        <v>53</v>
      </c>
      <c r="B39" s="75"/>
      <c r="C39" s="75"/>
      <c r="D39" s="75"/>
      <c r="E39" s="75"/>
      <c r="F39" s="75"/>
      <c r="G39" s="75"/>
      <c r="Q39" s="55"/>
    </row>
    <row r="40" spans="1:17" ht="16.5" x14ac:dyDescent="0.3">
      <c r="A40" s="71" t="s">
        <v>54</v>
      </c>
      <c r="B40" s="75"/>
      <c r="C40" s="75"/>
      <c r="D40" s="75"/>
      <c r="E40" s="75"/>
      <c r="F40" s="75"/>
      <c r="G40" s="75"/>
      <c r="Q40" s="56"/>
    </row>
    <row r="41" spans="1:17" ht="16.5" x14ac:dyDescent="0.3">
      <c r="A41" s="71" t="s">
        <v>55</v>
      </c>
      <c r="B41" s="72"/>
      <c r="C41" s="72"/>
      <c r="D41" s="72"/>
      <c r="E41" s="72"/>
      <c r="F41" s="72"/>
      <c r="G41" s="72"/>
      <c r="Q41" s="57"/>
    </row>
    <row r="42" spans="1:17" x14ac:dyDescent="0.25">
      <c r="Q42" s="58"/>
    </row>
    <row r="43" spans="1:17" x14ac:dyDescent="0.25">
      <c r="B43" s="1" t="s">
        <v>56</v>
      </c>
      <c r="C43" s="1" t="s">
        <v>63</v>
      </c>
      <c r="D43" s="28"/>
      <c r="E43" s="28"/>
      <c r="Q43" s="57"/>
    </row>
    <row r="44" spans="1:17" x14ac:dyDescent="0.25">
      <c r="Q44" s="59"/>
    </row>
    <row r="45" spans="1:17" x14ac:dyDescent="0.25">
      <c r="B45" s="1" t="s">
        <v>58</v>
      </c>
      <c r="C45" s="37" t="s">
        <v>57</v>
      </c>
      <c r="D45" s="28"/>
      <c r="E45" s="28"/>
      <c r="Q45" s="56"/>
    </row>
    <row r="46" spans="1:17" x14ac:dyDescent="0.25">
      <c r="Q46" s="57"/>
    </row>
    <row r="47" spans="1:17" x14ac:dyDescent="0.25">
      <c r="Q47" s="57"/>
    </row>
    <row r="48" spans="1:17" x14ac:dyDescent="0.25">
      <c r="Q48" s="60"/>
    </row>
    <row r="49" spans="17:17" x14ac:dyDescent="0.25">
      <c r="Q49" s="59"/>
    </row>
    <row r="50" spans="17:17" x14ac:dyDescent="0.25">
      <c r="Q50" s="61"/>
    </row>
    <row r="51" spans="17:17" x14ac:dyDescent="0.25">
      <c r="Q51" s="55"/>
    </row>
    <row r="52" spans="17:17" x14ac:dyDescent="0.25">
      <c r="Q52" s="55"/>
    </row>
    <row r="53" spans="17:17" x14ac:dyDescent="0.25">
      <c r="Q53" s="55"/>
    </row>
    <row r="54" spans="17:17" x14ac:dyDescent="0.25">
      <c r="Q54" s="55"/>
    </row>
  </sheetData>
  <mergeCells count="12">
    <mergeCell ref="A41:G41"/>
    <mergeCell ref="B2:G2"/>
    <mergeCell ref="A5:G5"/>
    <mergeCell ref="A6:G6"/>
    <mergeCell ref="A29:F29"/>
    <mergeCell ref="A30:G30"/>
    <mergeCell ref="A35:F35"/>
    <mergeCell ref="A36:F36"/>
    <mergeCell ref="A37:G37"/>
    <mergeCell ref="A38:G38"/>
    <mergeCell ref="A39:G39"/>
    <mergeCell ref="A40:G40"/>
  </mergeCells>
  <pageMargins left="0.79" right="0.31496062992125984" top="0.23622047244094491" bottom="0.15748031496062992" header="0.15748031496062992" footer="0.15748031496062992"/>
  <pageSetup paperSize="9" scale="5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view="pageBreakPreview" topLeftCell="A16" zoomScale="75" zoomScaleNormal="85" zoomScaleSheetLayoutView="75" workbookViewId="0">
      <selection activeCell="A39" sqref="A39:G39"/>
    </sheetView>
  </sheetViews>
  <sheetFormatPr defaultColWidth="9.140625" defaultRowHeight="15.75" x14ac:dyDescent="0.25"/>
  <cols>
    <col min="1" max="1" width="13" style="1" customWidth="1"/>
    <col min="2" max="2" width="48" style="1" customWidth="1"/>
    <col min="3" max="3" width="30.28515625" style="1" customWidth="1"/>
    <col min="4" max="4" width="14.7109375" style="1" customWidth="1"/>
    <col min="5" max="5" width="12.85546875" style="1" customWidth="1"/>
    <col min="6" max="6" width="30.7109375" style="17" customWidth="1"/>
    <col min="7" max="7" width="16.85546875" style="1" customWidth="1"/>
    <col min="8" max="8" width="12" style="1" hidden="1" customWidth="1"/>
    <col min="9" max="9" width="11.140625" style="1" hidden="1" customWidth="1"/>
    <col min="10" max="16" width="9.140625" style="1"/>
    <col min="17" max="17" width="12" style="1" customWidth="1"/>
    <col min="18" max="16384" width="9.140625" style="1"/>
  </cols>
  <sheetData>
    <row r="1" spans="1:7" s="30" customFormat="1" x14ac:dyDescent="0.25">
      <c r="F1" s="2"/>
    </row>
    <row r="2" spans="1:7" s="33" customFormat="1" ht="48.75" customHeight="1" x14ac:dyDescent="0.25">
      <c r="B2" s="73" t="s">
        <v>100</v>
      </c>
      <c r="C2" s="74"/>
      <c r="D2" s="74"/>
      <c r="E2" s="74"/>
      <c r="F2" s="74"/>
      <c r="G2" s="74"/>
    </row>
    <row r="3" spans="1:7" s="36" customFormat="1" ht="18.75" customHeight="1" x14ac:dyDescent="0.25">
      <c r="A3" s="34"/>
      <c r="B3" s="35" t="s">
        <v>50</v>
      </c>
      <c r="C3" s="34"/>
      <c r="D3" s="34"/>
      <c r="E3" s="34"/>
      <c r="F3" s="34"/>
      <c r="G3" s="62">
        <v>44865</v>
      </c>
    </row>
    <row r="4" spans="1:7" s="32" customFormat="1" ht="18.75" customHeight="1" x14ac:dyDescent="0.25">
      <c r="A4" s="31"/>
      <c r="B4" s="31"/>
      <c r="C4" s="31"/>
      <c r="D4" s="31"/>
      <c r="E4" s="31"/>
      <c r="F4" s="31"/>
      <c r="G4" s="31"/>
    </row>
    <row r="5" spans="1:7" s="32" customFormat="1" ht="93.75" customHeight="1" x14ac:dyDescent="0.3">
      <c r="A5" s="71" t="s">
        <v>62</v>
      </c>
      <c r="B5" s="75"/>
      <c r="C5" s="75"/>
      <c r="D5" s="75"/>
      <c r="E5" s="75"/>
      <c r="F5" s="75"/>
      <c r="G5" s="75"/>
    </row>
    <row r="6" spans="1:7" s="30" customFormat="1" ht="66.75" customHeight="1" x14ac:dyDescent="0.3">
      <c r="A6" s="71" t="s">
        <v>52</v>
      </c>
      <c r="B6" s="75"/>
      <c r="C6" s="75"/>
      <c r="D6" s="75"/>
      <c r="E6" s="75"/>
      <c r="F6" s="75"/>
      <c r="G6" s="75"/>
    </row>
    <row r="7" spans="1:7" s="30" customFormat="1" ht="20.25" customHeight="1" x14ac:dyDescent="0.25">
      <c r="A7" s="29"/>
      <c r="B7" s="29"/>
      <c r="C7" s="29"/>
      <c r="D7" s="29"/>
      <c r="E7" s="29"/>
      <c r="F7" s="29"/>
      <c r="G7" s="29"/>
    </row>
    <row r="8" spans="1:7" ht="53.45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41</v>
      </c>
      <c r="G8" s="6" t="s">
        <v>6</v>
      </c>
    </row>
    <row r="9" spans="1:7" ht="63" x14ac:dyDescent="0.25">
      <c r="A9" s="4">
        <v>1</v>
      </c>
      <c r="B9" s="7" t="s">
        <v>10</v>
      </c>
      <c r="C9" s="4" t="s">
        <v>11</v>
      </c>
      <c r="D9" s="8">
        <v>0.34</v>
      </c>
      <c r="E9" s="8">
        <v>8627</v>
      </c>
      <c r="F9" s="5" t="s">
        <v>12</v>
      </c>
      <c r="G9" s="9">
        <f>D9*E9</f>
        <v>2933.1800000000003</v>
      </c>
    </row>
    <row r="10" spans="1:7" ht="48" customHeight="1" x14ac:dyDescent="0.25">
      <c r="A10" s="4">
        <f>A9+1</f>
        <v>2</v>
      </c>
      <c r="B10" s="7" t="s">
        <v>42</v>
      </c>
      <c r="C10" s="4" t="s">
        <v>11</v>
      </c>
      <c r="D10" s="8">
        <v>0.08</v>
      </c>
      <c r="E10" s="8">
        <v>8627</v>
      </c>
      <c r="F10" s="5" t="s">
        <v>12</v>
      </c>
      <c r="G10" s="9">
        <f t="shared" ref="G10:G28" si="0">D10*E10</f>
        <v>690.16</v>
      </c>
    </row>
    <row r="11" spans="1:7" ht="47.25" x14ac:dyDescent="0.25">
      <c r="A11" s="4">
        <f t="shared" ref="A11:A28" si="1">A10+1</f>
        <v>3</v>
      </c>
      <c r="B11" s="7" t="s">
        <v>14</v>
      </c>
      <c r="C11" s="4" t="s">
        <v>13</v>
      </c>
      <c r="D11" s="8">
        <v>0.17</v>
      </c>
      <c r="E11" s="8">
        <v>8627</v>
      </c>
      <c r="F11" s="5" t="s">
        <v>12</v>
      </c>
      <c r="G11" s="9">
        <f t="shared" si="0"/>
        <v>1466.5900000000001</v>
      </c>
    </row>
    <row r="12" spans="1:7" ht="54.75" customHeight="1" x14ac:dyDescent="0.25">
      <c r="A12" s="4">
        <f t="shared" si="1"/>
        <v>4</v>
      </c>
      <c r="B12" s="7" t="s">
        <v>15</v>
      </c>
      <c r="C12" s="4" t="s">
        <v>16</v>
      </c>
      <c r="D12" s="8">
        <v>7.0000000000000007E-2</v>
      </c>
      <c r="E12" s="8">
        <v>8627</v>
      </c>
      <c r="F12" s="5" t="s">
        <v>12</v>
      </c>
      <c r="G12" s="9">
        <f t="shared" si="0"/>
        <v>603.8900000000001</v>
      </c>
    </row>
    <row r="13" spans="1:7" ht="78.75" x14ac:dyDescent="0.25">
      <c r="A13" s="4">
        <f t="shared" si="1"/>
        <v>5</v>
      </c>
      <c r="B13" s="7" t="s">
        <v>17</v>
      </c>
      <c r="C13" s="4" t="s">
        <v>18</v>
      </c>
      <c r="D13" s="8">
        <v>0.04</v>
      </c>
      <c r="E13" s="8">
        <v>8627</v>
      </c>
      <c r="F13" s="5" t="s">
        <v>12</v>
      </c>
      <c r="G13" s="9">
        <f t="shared" si="0"/>
        <v>345.08</v>
      </c>
    </row>
    <row r="14" spans="1:7" ht="48.75" customHeight="1" x14ac:dyDescent="0.25">
      <c r="A14" s="4">
        <f t="shared" si="1"/>
        <v>6</v>
      </c>
      <c r="B14" s="7" t="s">
        <v>19</v>
      </c>
      <c r="C14" s="4" t="s">
        <v>20</v>
      </c>
      <c r="D14" s="8">
        <v>0.21</v>
      </c>
      <c r="E14" s="8">
        <v>8627</v>
      </c>
      <c r="F14" s="5" t="s">
        <v>12</v>
      </c>
      <c r="G14" s="9">
        <f t="shared" si="0"/>
        <v>1811.6699999999998</v>
      </c>
    </row>
    <row r="15" spans="1:7" ht="45" customHeight="1" x14ac:dyDescent="0.25">
      <c r="A15" s="4">
        <f t="shared" si="1"/>
        <v>7</v>
      </c>
      <c r="B15" s="7" t="s">
        <v>43</v>
      </c>
      <c r="C15" s="4" t="s">
        <v>22</v>
      </c>
      <c r="D15" s="8">
        <v>0.19</v>
      </c>
      <c r="E15" s="8">
        <v>8627</v>
      </c>
      <c r="F15" s="5" t="s">
        <v>12</v>
      </c>
      <c r="G15" s="9">
        <f t="shared" si="0"/>
        <v>1639.13</v>
      </c>
    </row>
    <row r="16" spans="1:7" ht="50.25" customHeight="1" x14ac:dyDescent="0.25">
      <c r="A16" s="4">
        <f t="shared" si="1"/>
        <v>8</v>
      </c>
      <c r="B16" s="7" t="s">
        <v>23</v>
      </c>
      <c r="C16" s="4" t="s">
        <v>22</v>
      </c>
      <c r="D16" s="8">
        <v>0.2</v>
      </c>
      <c r="E16" s="8">
        <v>8627</v>
      </c>
      <c r="F16" s="5" t="s">
        <v>12</v>
      </c>
      <c r="G16" s="9">
        <f t="shared" si="0"/>
        <v>1725.4</v>
      </c>
    </row>
    <row r="17" spans="1:9" ht="33" customHeight="1" x14ac:dyDescent="0.25">
      <c r="A17" s="4">
        <f t="shared" si="1"/>
        <v>9</v>
      </c>
      <c r="B17" s="7" t="s">
        <v>44</v>
      </c>
      <c r="C17" s="4" t="s">
        <v>11</v>
      </c>
      <c r="D17" s="8">
        <v>0.54</v>
      </c>
      <c r="E17" s="8">
        <v>8627</v>
      </c>
      <c r="F17" s="11" t="s">
        <v>45</v>
      </c>
      <c r="G17" s="9">
        <f t="shared" si="0"/>
        <v>4658.58</v>
      </c>
    </row>
    <row r="18" spans="1:9" ht="24.75" customHeight="1" x14ac:dyDescent="0.25">
      <c r="A18" s="4">
        <f t="shared" si="1"/>
        <v>10</v>
      </c>
      <c r="B18" s="7" t="s">
        <v>24</v>
      </c>
      <c r="C18" s="4" t="s">
        <v>11</v>
      </c>
      <c r="D18" s="8">
        <v>0.46</v>
      </c>
      <c r="E18" s="8">
        <v>8627</v>
      </c>
      <c r="F18" s="11" t="s">
        <v>45</v>
      </c>
      <c r="G18" s="9">
        <f t="shared" si="0"/>
        <v>3968.42</v>
      </c>
    </row>
    <row r="19" spans="1:9" ht="28.5" customHeight="1" x14ac:dyDescent="0.25">
      <c r="A19" s="4">
        <f t="shared" si="1"/>
        <v>11</v>
      </c>
      <c r="B19" s="7" t="s">
        <v>25</v>
      </c>
      <c r="C19" s="4" t="s">
        <v>22</v>
      </c>
      <c r="D19" s="8">
        <v>0.05</v>
      </c>
      <c r="E19" s="8">
        <v>8627</v>
      </c>
      <c r="F19" s="5" t="s">
        <v>26</v>
      </c>
      <c r="G19" s="9">
        <f t="shared" si="0"/>
        <v>431.35</v>
      </c>
    </row>
    <row r="20" spans="1:9" ht="88.5" customHeight="1" x14ac:dyDescent="0.25">
      <c r="A20" s="4">
        <f t="shared" si="1"/>
        <v>12</v>
      </c>
      <c r="B20" s="7" t="s">
        <v>27</v>
      </c>
      <c r="C20" s="4" t="s">
        <v>22</v>
      </c>
      <c r="D20" s="8">
        <v>0.08</v>
      </c>
      <c r="E20" s="8">
        <v>8627</v>
      </c>
      <c r="F20" s="5" t="s">
        <v>46</v>
      </c>
      <c r="G20" s="9">
        <f t="shared" si="0"/>
        <v>690.16</v>
      </c>
    </row>
    <row r="21" spans="1:9" ht="31.5" x14ac:dyDescent="0.25">
      <c r="A21" s="4">
        <f t="shared" si="1"/>
        <v>13</v>
      </c>
      <c r="B21" s="7" t="s">
        <v>28</v>
      </c>
      <c r="C21" s="4" t="s">
        <v>29</v>
      </c>
      <c r="D21" s="8">
        <v>0.48</v>
      </c>
      <c r="E21" s="8">
        <v>8627</v>
      </c>
      <c r="F21" s="5" t="s">
        <v>47</v>
      </c>
      <c r="G21" s="9">
        <f t="shared" si="0"/>
        <v>4140.96</v>
      </c>
    </row>
    <row r="22" spans="1:9" ht="48" customHeight="1" x14ac:dyDescent="0.25">
      <c r="A22" s="4">
        <f t="shared" si="1"/>
        <v>14</v>
      </c>
      <c r="B22" s="21" t="s">
        <v>40</v>
      </c>
      <c r="C22" s="4" t="s">
        <v>20</v>
      </c>
      <c r="D22" s="8">
        <v>2.2000000000000002</v>
      </c>
      <c r="E22" s="8">
        <v>8627</v>
      </c>
      <c r="F22" s="11" t="s">
        <v>45</v>
      </c>
      <c r="G22" s="9">
        <f>D22*E22</f>
        <v>18979.400000000001</v>
      </c>
      <c r="H22" s="1">
        <f>(11500*1.302+42.41)*1.06</f>
        <v>15916.3346</v>
      </c>
      <c r="I22" s="1">
        <f>H22/E22</f>
        <v>1.8449443143618871</v>
      </c>
    </row>
    <row r="23" spans="1:9" ht="47.25" x14ac:dyDescent="0.25">
      <c r="A23" s="4">
        <f t="shared" si="1"/>
        <v>15</v>
      </c>
      <c r="B23" s="21" t="s">
        <v>61</v>
      </c>
      <c r="C23" s="4" t="s">
        <v>51</v>
      </c>
      <c r="D23" s="8">
        <v>3.07</v>
      </c>
      <c r="E23" s="8">
        <v>8627</v>
      </c>
      <c r="F23" s="5" t="s">
        <v>30</v>
      </c>
      <c r="G23" s="9">
        <f t="shared" si="0"/>
        <v>26484.89</v>
      </c>
      <c r="H23" s="1">
        <f>(11500*1.302+488.82)*1.06</f>
        <v>16389.529200000001</v>
      </c>
      <c r="I23" s="1">
        <f>H23/E23</f>
        <v>1.8997947374521851</v>
      </c>
    </row>
    <row r="24" spans="1:9" ht="31.5" x14ac:dyDescent="0.25">
      <c r="A24" s="4">
        <f>A23+1</f>
        <v>16</v>
      </c>
      <c r="B24" s="12" t="s">
        <v>31</v>
      </c>
      <c r="C24" s="13" t="s">
        <v>32</v>
      </c>
      <c r="D24" s="8">
        <f>5883*1.04</f>
        <v>6118.3200000000006</v>
      </c>
      <c r="E24" s="8">
        <v>4</v>
      </c>
      <c r="F24" s="11" t="s">
        <v>45</v>
      </c>
      <c r="G24" s="9">
        <f t="shared" si="0"/>
        <v>24473.280000000002</v>
      </c>
    </row>
    <row r="25" spans="1:9" x14ac:dyDescent="0.25">
      <c r="A25" s="4">
        <f t="shared" si="1"/>
        <v>17</v>
      </c>
      <c r="B25" s="12" t="s">
        <v>33</v>
      </c>
      <c r="C25" s="13" t="s">
        <v>11</v>
      </c>
      <c r="D25" s="8">
        <v>1.71</v>
      </c>
      <c r="E25" s="8">
        <v>8627</v>
      </c>
      <c r="F25" s="11" t="s">
        <v>45</v>
      </c>
      <c r="G25" s="9">
        <f t="shared" si="0"/>
        <v>14752.17</v>
      </c>
    </row>
    <row r="26" spans="1:9" x14ac:dyDescent="0.25">
      <c r="A26" s="4">
        <f t="shared" si="1"/>
        <v>18</v>
      </c>
      <c r="B26" s="12" t="s">
        <v>34</v>
      </c>
      <c r="C26" s="13" t="s">
        <v>35</v>
      </c>
      <c r="D26" s="8">
        <v>0.14000000000000001</v>
      </c>
      <c r="E26" s="8">
        <v>8627</v>
      </c>
      <c r="F26" s="11" t="s">
        <v>45</v>
      </c>
      <c r="G26" s="9">
        <f t="shared" si="0"/>
        <v>1207.7800000000002</v>
      </c>
    </row>
    <row r="27" spans="1:9" ht="37.5" customHeight="1" x14ac:dyDescent="0.25">
      <c r="A27" s="4">
        <f t="shared" si="1"/>
        <v>19</v>
      </c>
      <c r="B27" s="19" t="s">
        <v>36</v>
      </c>
      <c r="C27" s="10" t="s">
        <v>11</v>
      </c>
      <c r="D27" s="8">
        <v>1.32</v>
      </c>
      <c r="E27" s="8">
        <v>8627</v>
      </c>
      <c r="F27" s="11" t="s">
        <v>45</v>
      </c>
      <c r="G27" s="9">
        <f t="shared" si="0"/>
        <v>11387.640000000001</v>
      </c>
    </row>
    <row r="28" spans="1:9" s="3" customFormat="1" ht="66" customHeight="1" x14ac:dyDescent="0.25">
      <c r="A28" s="18">
        <f t="shared" si="1"/>
        <v>20</v>
      </c>
      <c r="B28" s="20" t="s">
        <v>89</v>
      </c>
      <c r="C28" s="15" t="s">
        <v>11</v>
      </c>
      <c r="D28" s="16">
        <v>1.91</v>
      </c>
      <c r="E28" s="15">
        <v>8627</v>
      </c>
      <c r="F28" s="11" t="s">
        <v>21</v>
      </c>
      <c r="G28" s="9">
        <f t="shared" si="0"/>
        <v>16477.57</v>
      </c>
    </row>
    <row r="29" spans="1:9" s="22" customFormat="1" x14ac:dyDescent="0.25">
      <c r="A29" s="76" t="s">
        <v>39</v>
      </c>
      <c r="B29" s="77"/>
      <c r="C29" s="76"/>
      <c r="D29" s="76"/>
      <c r="E29" s="76"/>
      <c r="F29" s="76"/>
      <c r="G29" s="65">
        <f>SUM(G9:G28)</f>
        <v>138867.29999999999</v>
      </c>
    </row>
    <row r="30" spans="1:9" s="3" customFormat="1" x14ac:dyDescent="0.25">
      <c r="A30" s="78" t="s">
        <v>38</v>
      </c>
      <c r="B30" s="78"/>
      <c r="C30" s="78"/>
      <c r="D30" s="78"/>
      <c r="E30" s="78"/>
      <c r="F30" s="78"/>
      <c r="G30" s="78"/>
    </row>
    <row r="31" spans="1:9" s="3" customFormat="1" ht="56.25" customHeight="1" x14ac:dyDescent="0.25">
      <c r="A31" s="14" t="s">
        <v>0</v>
      </c>
      <c r="B31" s="14" t="s">
        <v>1</v>
      </c>
      <c r="C31" s="14" t="s">
        <v>2</v>
      </c>
      <c r="D31" s="14" t="s">
        <v>3</v>
      </c>
      <c r="E31" s="14" t="s">
        <v>4</v>
      </c>
      <c r="F31" s="23" t="s">
        <v>41</v>
      </c>
      <c r="G31" s="14" t="s">
        <v>5</v>
      </c>
    </row>
    <row r="32" spans="1:9" s="3" customFormat="1" ht="28.15" customHeight="1" x14ac:dyDescent="0.25">
      <c r="A32" s="14">
        <v>1</v>
      </c>
      <c r="B32" s="24" t="s">
        <v>38</v>
      </c>
      <c r="C32" s="25"/>
      <c r="D32" s="16"/>
      <c r="E32" s="14"/>
      <c r="F32" s="23" t="s">
        <v>59</v>
      </c>
      <c r="G32" s="26">
        <v>6435.18</v>
      </c>
    </row>
    <row r="33" spans="1:17" s="3" customFormat="1" ht="36.6" hidden="1" customHeight="1" x14ac:dyDescent="0.25">
      <c r="A33" s="14">
        <v>2</v>
      </c>
      <c r="B33" s="20" t="s">
        <v>7</v>
      </c>
      <c r="C33" s="14" t="s">
        <v>8</v>
      </c>
      <c r="D33" s="16">
        <v>14.62</v>
      </c>
      <c r="E33" s="16">
        <v>2997</v>
      </c>
      <c r="F33" s="23" t="s">
        <v>60</v>
      </c>
      <c r="G33" s="26">
        <v>0</v>
      </c>
    </row>
    <row r="34" spans="1:17" s="3" customFormat="1" ht="34.5" hidden="1" customHeight="1" x14ac:dyDescent="0.25">
      <c r="A34" s="14">
        <f>A33+1</f>
        <v>3</v>
      </c>
      <c r="B34" s="20" t="s">
        <v>9</v>
      </c>
      <c r="C34" s="14" t="s">
        <v>8</v>
      </c>
      <c r="D34" s="16">
        <v>10.55</v>
      </c>
      <c r="E34" s="16">
        <v>2997</v>
      </c>
      <c r="F34" s="23" t="s">
        <v>60</v>
      </c>
      <c r="G34" s="26">
        <v>0</v>
      </c>
    </row>
    <row r="35" spans="1:17" s="27" customFormat="1" x14ac:dyDescent="0.25">
      <c r="A35" s="79" t="s">
        <v>39</v>
      </c>
      <c r="B35" s="79"/>
      <c r="C35" s="79"/>
      <c r="D35" s="79"/>
      <c r="E35" s="79"/>
      <c r="F35" s="79"/>
      <c r="G35" s="63">
        <f>SUM(G32:G34)</f>
        <v>6435.18</v>
      </c>
    </row>
    <row r="36" spans="1:17" s="22" customFormat="1" x14ac:dyDescent="0.25">
      <c r="A36" s="76" t="s">
        <v>48</v>
      </c>
      <c r="B36" s="76"/>
      <c r="C36" s="76"/>
      <c r="D36" s="76"/>
      <c r="E36" s="76"/>
      <c r="F36" s="76"/>
      <c r="G36" s="64">
        <f>G29+G35</f>
        <v>145302.47999999998</v>
      </c>
    </row>
    <row r="37" spans="1:17" ht="27" customHeight="1" x14ac:dyDescent="0.3">
      <c r="A37" s="71" t="s">
        <v>99</v>
      </c>
      <c r="B37" s="75"/>
      <c r="C37" s="75"/>
      <c r="D37" s="75"/>
      <c r="E37" s="75"/>
      <c r="F37" s="75"/>
      <c r="G37" s="75"/>
      <c r="Q37" s="55"/>
    </row>
    <row r="38" spans="1:17" ht="22.5" customHeight="1" x14ac:dyDescent="0.3">
      <c r="A38" s="71" t="s">
        <v>101</v>
      </c>
      <c r="B38" s="75"/>
      <c r="C38" s="75"/>
      <c r="D38" s="75"/>
      <c r="E38" s="75"/>
      <c r="F38" s="75"/>
      <c r="G38" s="75"/>
      <c r="Q38" s="55"/>
    </row>
    <row r="39" spans="1:17" ht="16.5" x14ac:dyDescent="0.3">
      <c r="A39" s="71" t="s">
        <v>53</v>
      </c>
      <c r="B39" s="75"/>
      <c r="C39" s="75"/>
      <c r="D39" s="75"/>
      <c r="E39" s="75"/>
      <c r="F39" s="75"/>
      <c r="G39" s="75"/>
      <c r="Q39" s="55"/>
    </row>
    <row r="40" spans="1:17" ht="16.5" x14ac:dyDescent="0.3">
      <c r="A40" s="71" t="s">
        <v>54</v>
      </c>
      <c r="B40" s="75"/>
      <c r="C40" s="75"/>
      <c r="D40" s="75"/>
      <c r="E40" s="75"/>
      <c r="F40" s="75"/>
      <c r="G40" s="75"/>
      <c r="Q40" s="56"/>
    </row>
    <row r="41" spans="1:17" ht="16.5" x14ac:dyDescent="0.3">
      <c r="A41" s="71" t="s">
        <v>55</v>
      </c>
      <c r="B41" s="72"/>
      <c r="C41" s="72"/>
      <c r="D41" s="72"/>
      <c r="E41" s="72"/>
      <c r="F41" s="72"/>
      <c r="G41" s="72"/>
      <c r="Q41" s="57"/>
    </row>
    <row r="42" spans="1:17" x14ac:dyDescent="0.25">
      <c r="Q42" s="58"/>
    </row>
    <row r="43" spans="1:17" x14ac:dyDescent="0.25">
      <c r="B43" s="1" t="s">
        <v>56</v>
      </c>
      <c r="C43" s="1" t="s">
        <v>63</v>
      </c>
      <c r="D43" s="28"/>
      <c r="E43" s="28"/>
      <c r="Q43" s="57"/>
    </row>
    <row r="44" spans="1:17" x14ac:dyDescent="0.25">
      <c r="Q44" s="59"/>
    </row>
    <row r="45" spans="1:17" x14ac:dyDescent="0.25">
      <c r="B45" s="1" t="s">
        <v>58</v>
      </c>
      <c r="C45" s="37" t="s">
        <v>57</v>
      </c>
      <c r="D45" s="28"/>
      <c r="E45" s="28"/>
      <c r="Q45" s="56"/>
    </row>
    <row r="46" spans="1:17" x14ac:dyDescent="0.25">
      <c r="Q46" s="57"/>
    </row>
    <row r="47" spans="1:17" x14ac:dyDescent="0.25">
      <c r="Q47" s="57"/>
    </row>
    <row r="48" spans="1:17" x14ac:dyDescent="0.25">
      <c r="Q48" s="60"/>
    </row>
    <row r="49" spans="17:17" x14ac:dyDescent="0.25">
      <c r="Q49" s="59"/>
    </row>
    <row r="50" spans="17:17" x14ac:dyDescent="0.25">
      <c r="Q50" s="61"/>
    </row>
    <row r="51" spans="17:17" x14ac:dyDescent="0.25">
      <c r="Q51" s="55"/>
    </row>
    <row r="52" spans="17:17" x14ac:dyDescent="0.25">
      <c r="Q52" s="55"/>
    </row>
    <row r="53" spans="17:17" x14ac:dyDescent="0.25">
      <c r="Q53" s="55"/>
    </row>
    <row r="54" spans="17:17" x14ac:dyDescent="0.25">
      <c r="Q54" s="55"/>
    </row>
  </sheetData>
  <mergeCells count="12">
    <mergeCell ref="A41:G41"/>
    <mergeCell ref="B2:G2"/>
    <mergeCell ref="A5:G5"/>
    <mergeCell ref="A6:G6"/>
    <mergeCell ref="A29:F29"/>
    <mergeCell ref="A30:G30"/>
    <mergeCell ref="A35:F35"/>
    <mergeCell ref="A36:F36"/>
    <mergeCell ref="A37:G37"/>
    <mergeCell ref="A38:G38"/>
    <mergeCell ref="A39:G39"/>
    <mergeCell ref="A40:G40"/>
  </mergeCells>
  <pageMargins left="0.78740157480314965" right="0.31496062992125984" top="0.23622047244094491" bottom="0.15748031496062992" header="0.15748031496062992" footer="0.15748031496062992"/>
  <pageSetup paperSize="9" scale="5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view="pageBreakPreview" topLeftCell="A16" zoomScale="75" zoomScaleNormal="85" zoomScaleSheetLayoutView="75" workbookViewId="0">
      <selection activeCell="A39" sqref="A39:G39"/>
    </sheetView>
  </sheetViews>
  <sheetFormatPr defaultColWidth="9.140625" defaultRowHeight="15.75" x14ac:dyDescent="0.25"/>
  <cols>
    <col min="1" max="1" width="13" style="1" customWidth="1"/>
    <col min="2" max="2" width="48" style="1" customWidth="1"/>
    <col min="3" max="3" width="30.28515625" style="1" customWidth="1"/>
    <col min="4" max="4" width="14.7109375" style="1" customWidth="1"/>
    <col min="5" max="5" width="12.85546875" style="1" customWidth="1"/>
    <col min="6" max="6" width="30.7109375" style="17" customWidth="1"/>
    <col min="7" max="7" width="16.85546875" style="1" customWidth="1"/>
    <col min="8" max="8" width="12" style="1" hidden="1" customWidth="1"/>
    <col min="9" max="9" width="11.140625" style="1" hidden="1" customWidth="1"/>
    <col min="10" max="16" width="9.140625" style="1"/>
    <col min="17" max="17" width="12" style="1" customWidth="1"/>
    <col min="18" max="16384" width="9.140625" style="1"/>
  </cols>
  <sheetData>
    <row r="1" spans="1:7" s="30" customFormat="1" x14ac:dyDescent="0.25">
      <c r="F1" s="2"/>
    </row>
    <row r="2" spans="1:7" s="33" customFormat="1" ht="48.75" customHeight="1" x14ac:dyDescent="0.25">
      <c r="B2" s="73" t="s">
        <v>103</v>
      </c>
      <c r="C2" s="74"/>
      <c r="D2" s="74"/>
      <c r="E2" s="74"/>
      <c r="F2" s="74"/>
      <c r="G2" s="74"/>
    </row>
    <row r="3" spans="1:7" s="36" customFormat="1" ht="18.75" customHeight="1" x14ac:dyDescent="0.25">
      <c r="A3" s="34"/>
      <c r="B3" s="35" t="s">
        <v>50</v>
      </c>
      <c r="C3" s="34"/>
      <c r="D3" s="34"/>
      <c r="E3" s="34"/>
      <c r="F3" s="34"/>
      <c r="G3" s="62">
        <v>44895</v>
      </c>
    </row>
    <row r="4" spans="1:7" s="32" customFormat="1" ht="18.75" customHeight="1" x14ac:dyDescent="0.25">
      <c r="A4" s="31"/>
      <c r="B4" s="31"/>
      <c r="C4" s="31"/>
      <c r="D4" s="31"/>
      <c r="E4" s="31"/>
      <c r="F4" s="31"/>
      <c r="G4" s="31"/>
    </row>
    <row r="5" spans="1:7" s="32" customFormat="1" ht="93.75" customHeight="1" x14ac:dyDescent="0.3">
      <c r="A5" s="71" t="s">
        <v>62</v>
      </c>
      <c r="B5" s="75"/>
      <c r="C5" s="75"/>
      <c r="D5" s="75"/>
      <c r="E5" s="75"/>
      <c r="F5" s="75"/>
      <c r="G5" s="75"/>
    </row>
    <row r="6" spans="1:7" s="30" customFormat="1" ht="66.75" customHeight="1" x14ac:dyDescent="0.3">
      <c r="A6" s="71" t="s">
        <v>52</v>
      </c>
      <c r="B6" s="75"/>
      <c r="C6" s="75"/>
      <c r="D6" s="75"/>
      <c r="E6" s="75"/>
      <c r="F6" s="75"/>
      <c r="G6" s="75"/>
    </row>
    <row r="7" spans="1:7" s="30" customFormat="1" ht="20.25" customHeight="1" x14ac:dyDescent="0.25">
      <c r="A7" s="29"/>
      <c r="B7" s="29"/>
      <c r="C7" s="29"/>
      <c r="D7" s="29"/>
      <c r="E7" s="29"/>
      <c r="F7" s="29"/>
      <c r="G7" s="29"/>
    </row>
    <row r="8" spans="1:7" ht="53.45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41</v>
      </c>
      <c r="G8" s="6" t="s">
        <v>6</v>
      </c>
    </row>
    <row r="9" spans="1:7" ht="63" x14ac:dyDescent="0.25">
      <c r="A9" s="4">
        <v>1</v>
      </c>
      <c r="B9" s="7" t="s">
        <v>10</v>
      </c>
      <c r="C9" s="4" t="s">
        <v>11</v>
      </c>
      <c r="D9" s="8">
        <v>0.34</v>
      </c>
      <c r="E9" s="8">
        <v>8627</v>
      </c>
      <c r="F9" s="5" t="s">
        <v>12</v>
      </c>
      <c r="G9" s="9">
        <f>D9*E9</f>
        <v>2933.1800000000003</v>
      </c>
    </row>
    <row r="10" spans="1:7" ht="48" customHeight="1" x14ac:dyDescent="0.25">
      <c r="A10" s="4">
        <f>A9+1</f>
        <v>2</v>
      </c>
      <c r="B10" s="7" t="s">
        <v>42</v>
      </c>
      <c r="C10" s="4" t="s">
        <v>11</v>
      </c>
      <c r="D10" s="8">
        <v>0.08</v>
      </c>
      <c r="E10" s="8">
        <v>8627</v>
      </c>
      <c r="F10" s="5" t="s">
        <v>12</v>
      </c>
      <c r="G10" s="9">
        <f t="shared" ref="G10:G28" si="0">D10*E10</f>
        <v>690.16</v>
      </c>
    </row>
    <row r="11" spans="1:7" ht="47.25" x14ac:dyDescent="0.25">
      <c r="A11" s="4">
        <f t="shared" ref="A11:A28" si="1">A10+1</f>
        <v>3</v>
      </c>
      <c r="B11" s="7" t="s">
        <v>14</v>
      </c>
      <c r="C11" s="4" t="s">
        <v>13</v>
      </c>
      <c r="D11" s="8">
        <v>0.17</v>
      </c>
      <c r="E11" s="8">
        <v>8627</v>
      </c>
      <c r="F11" s="5" t="s">
        <v>12</v>
      </c>
      <c r="G11" s="9">
        <f t="shared" si="0"/>
        <v>1466.5900000000001</v>
      </c>
    </row>
    <row r="12" spans="1:7" ht="54.75" customHeight="1" x14ac:dyDescent="0.25">
      <c r="A12" s="4">
        <f t="shared" si="1"/>
        <v>4</v>
      </c>
      <c r="B12" s="7" t="s">
        <v>15</v>
      </c>
      <c r="C12" s="4" t="s">
        <v>16</v>
      </c>
      <c r="D12" s="8">
        <v>7.0000000000000007E-2</v>
      </c>
      <c r="E12" s="8">
        <v>8627</v>
      </c>
      <c r="F12" s="5" t="s">
        <v>12</v>
      </c>
      <c r="G12" s="9">
        <f t="shared" si="0"/>
        <v>603.8900000000001</v>
      </c>
    </row>
    <row r="13" spans="1:7" ht="78.75" x14ac:dyDescent="0.25">
      <c r="A13" s="4">
        <f t="shared" si="1"/>
        <v>5</v>
      </c>
      <c r="B13" s="7" t="s">
        <v>17</v>
      </c>
      <c r="C13" s="4" t="s">
        <v>18</v>
      </c>
      <c r="D13" s="8">
        <v>0.04</v>
      </c>
      <c r="E13" s="8">
        <v>8627</v>
      </c>
      <c r="F13" s="5" t="s">
        <v>12</v>
      </c>
      <c r="G13" s="9">
        <f t="shared" si="0"/>
        <v>345.08</v>
      </c>
    </row>
    <row r="14" spans="1:7" ht="48.75" customHeight="1" x14ac:dyDescent="0.25">
      <c r="A14" s="4">
        <f t="shared" si="1"/>
        <v>6</v>
      </c>
      <c r="B14" s="7" t="s">
        <v>19</v>
      </c>
      <c r="C14" s="4" t="s">
        <v>20</v>
      </c>
      <c r="D14" s="8">
        <v>0.21</v>
      </c>
      <c r="E14" s="8">
        <v>8627</v>
      </c>
      <c r="F14" s="5" t="s">
        <v>12</v>
      </c>
      <c r="G14" s="9">
        <f t="shared" si="0"/>
        <v>1811.6699999999998</v>
      </c>
    </row>
    <row r="15" spans="1:7" ht="45" customHeight="1" x14ac:dyDescent="0.25">
      <c r="A15" s="4">
        <f t="shared" si="1"/>
        <v>7</v>
      </c>
      <c r="B15" s="7" t="s">
        <v>43</v>
      </c>
      <c r="C15" s="4" t="s">
        <v>22</v>
      </c>
      <c r="D15" s="8">
        <v>0.19</v>
      </c>
      <c r="E15" s="8">
        <v>8627</v>
      </c>
      <c r="F15" s="5" t="s">
        <v>12</v>
      </c>
      <c r="G15" s="9">
        <f t="shared" si="0"/>
        <v>1639.13</v>
      </c>
    </row>
    <row r="16" spans="1:7" ht="50.25" customHeight="1" x14ac:dyDescent="0.25">
      <c r="A16" s="4">
        <f t="shared" si="1"/>
        <v>8</v>
      </c>
      <c r="B16" s="7" t="s">
        <v>23</v>
      </c>
      <c r="C16" s="4" t="s">
        <v>22</v>
      </c>
      <c r="D16" s="8">
        <v>0.2</v>
      </c>
      <c r="E16" s="8">
        <v>8627</v>
      </c>
      <c r="F16" s="5" t="s">
        <v>12</v>
      </c>
      <c r="G16" s="9">
        <f t="shared" si="0"/>
        <v>1725.4</v>
      </c>
    </row>
    <row r="17" spans="1:9" ht="33" customHeight="1" x14ac:dyDescent="0.25">
      <c r="A17" s="4">
        <f t="shared" si="1"/>
        <v>9</v>
      </c>
      <c r="B17" s="7" t="s">
        <v>44</v>
      </c>
      <c r="C17" s="4" t="s">
        <v>11</v>
      </c>
      <c r="D17" s="8">
        <v>0.54</v>
      </c>
      <c r="E17" s="8">
        <v>8627</v>
      </c>
      <c r="F17" s="11" t="s">
        <v>45</v>
      </c>
      <c r="G17" s="9">
        <f t="shared" si="0"/>
        <v>4658.58</v>
      </c>
    </row>
    <row r="18" spans="1:9" ht="24.75" customHeight="1" x14ac:dyDescent="0.25">
      <c r="A18" s="4">
        <f t="shared" si="1"/>
        <v>10</v>
      </c>
      <c r="B18" s="7" t="s">
        <v>24</v>
      </c>
      <c r="C18" s="4" t="s">
        <v>11</v>
      </c>
      <c r="D18" s="8">
        <v>0.46</v>
      </c>
      <c r="E18" s="8">
        <v>8627</v>
      </c>
      <c r="F18" s="11" t="s">
        <v>45</v>
      </c>
      <c r="G18" s="9">
        <f t="shared" si="0"/>
        <v>3968.42</v>
      </c>
    </row>
    <row r="19" spans="1:9" ht="28.5" customHeight="1" x14ac:dyDescent="0.25">
      <c r="A19" s="4">
        <f t="shared" si="1"/>
        <v>11</v>
      </c>
      <c r="B19" s="7" t="s">
        <v>25</v>
      </c>
      <c r="C19" s="4" t="s">
        <v>22</v>
      </c>
      <c r="D19" s="8">
        <v>0.05</v>
      </c>
      <c r="E19" s="8">
        <v>8627</v>
      </c>
      <c r="F19" s="5" t="s">
        <v>26</v>
      </c>
      <c r="G19" s="9">
        <f t="shared" si="0"/>
        <v>431.35</v>
      </c>
    </row>
    <row r="20" spans="1:9" ht="88.5" customHeight="1" x14ac:dyDescent="0.25">
      <c r="A20" s="4">
        <f t="shared" si="1"/>
        <v>12</v>
      </c>
      <c r="B20" s="7" t="s">
        <v>27</v>
      </c>
      <c r="C20" s="4" t="s">
        <v>22</v>
      </c>
      <c r="D20" s="8">
        <v>0.08</v>
      </c>
      <c r="E20" s="8">
        <v>8627</v>
      </c>
      <c r="F20" s="5" t="s">
        <v>46</v>
      </c>
      <c r="G20" s="9">
        <f t="shared" si="0"/>
        <v>690.16</v>
      </c>
    </row>
    <row r="21" spans="1:9" ht="31.5" x14ac:dyDescent="0.25">
      <c r="A21" s="4">
        <f t="shared" si="1"/>
        <v>13</v>
      </c>
      <c r="B21" s="7" t="s">
        <v>28</v>
      </c>
      <c r="C21" s="4" t="s">
        <v>29</v>
      </c>
      <c r="D21" s="8">
        <v>0.48</v>
      </c>
      <c r="E21" s="8">
        <v>8627</v>
      </c>
      <c r="F21" s="5" t="s">
        <v>47</v>
      </c>
      <c r="G21" s="9">
        <f t="shared" si="0"/>
        <v>4140.96</v>
      </c>
    </row>
    <row r="22" spans="1:9" ht="48" customHeight="1" x14ac:dyDescent="0.25">
      <c r="A22" s="4">
        <f t="shared" si="1"/>
        <v>14</v>
      </c>
      <c r="B22" s="21" t="s">
        <v>40</v>
      </c>
      <c r="C22" s="4" t="s">
        <v>20</v>
      </c>
      <c r="D22" s="8">
        <v>2.2000000000000002</v>
      </c>
      <c r="E22" s="8">
        <v>8627</v>
      </c>
      <c r="F22" s="11" t="s">
        <v>45</v>
      </c>
      <c r="G22" s="9">
        <f>D22*E22</f>
        <v>18979.400000000001</v>
      </c>
      <c r="H22" s="1">
        <f>(11500*1.302+42.41)*1.06</f>
        <v>15916.3346</v>
      </c>
      <c r="I22" s="1">
        <f>H22/E22</f>
        <v>1.8449443143618871</v>
      </c>
    </row>
    <row r="23" spans="1:9" ht="47.25" x14ac:dyDescent="0.25">
      <c r="A23" s="4">
        <f t="shared" si="1"/>
        <v>15</v>
      </c>
      <c r="B23" s="21" t="s">
        <v>61</v>
      </c>
      <c r="C23" s="4" t="s">
        <v>51</v>
      </c>
      <c r="D23" s="8">
        <v>3.07</v>
      </c>
      <c r="E23" s="8">
        <v>8627</v>
      </c>
      <c r="F23" s="5" t="s">
        <v>30</v>
      </c>
      <c r="G23" s="9">
        <f t="shared" si="0"/>
        <v>26484.89</v>
      </c>
      <c r="H23" s="1">
        <f>(11500*1.302+488.82)*1.06</f>
        <v>16389.529200000001</v>
      </c>
      <c r="I23" s="1">
        <f>H23/E23</f>
        <v>1.8997947374521851</v>
      </c>
    </row>
    <row r="24" spans="1:9" ht="31.5" x14ac:dyDescent="0.25">
      <c r="A24" s="4">
        <f>A23+1</f>
        <v>16</v>
      </c>
      <c r="B24" s="12" t="s">
        <v>31</v>
      </c>
      <c r="C24" s="13" t="s">
        <v>32</v>
      </c>
      <c r="D24" s="8">
        <f>5883*1.04</f>
        <v>6118.3200000000006</v>
      </c>
      <c r="E24" s="8">
        <v>4</v>
      </c>
      <c r="F24" s="11" t="s">
        <v>45</v>
      </c>
      <c r="G24" s="9">
        <f t="shared" si="0"/>
        <v>24473.280000000002</v>
      </c>
    </row>
    <row r="25" spans="1:9" x14ac:dyDescent="0.25">
      <c r="A25" s="4">
        <f t="shared" si="1"/>
        <v>17</v>
      </c>
      <c r="B25" s="12" t="s">
        <v>33</v>
      </c>
      <c r="C25" s="13" t="s">
        <v>11</v>
      </c>
      <c r="D25" s="8">
        <v>1.71</v>
      </c>
      <c r="E25" s="8">
        <v>8627</v>
      </c>
      <c r="F25" s="11" t="s">
        <v>45</v>
      </c>
      <c r="G25" s="9">
        <f t="shared" si="0"/>
        <v>14752.17</v>
      </c>
    </row>
    <row r="26" spans="1:9" x14ac:dyDescent="0.25">
      <c r="A26" s="4">
        <f t="shared" si="1"/>
        <v>18</v>
      </c>
      <c r="B26" s="12" t="s">
        <v>34</v>
      </c>
      <c r="C26" s="13" t="s">
        <v>35</v>
      </c>
      <c r="D26" s="8">
        <v>0.14000000000000001</v>
      </c>
      <c r="E26" s="8">
        <v>8627</v>
      </c>
      <c r="F26" s="11" t="s">
        <v>45</v>
      </c>
      <c r="G26" s="9">
        <f t="shared" si="0"/>
        <v>1207.7800000000002</v>
      </c>
    </row>
    <row r="27" spans="1:9" ht="37.5" customHeight="1" x14ac:dyDescent="0.25">
      <c r="A27" s="4">
        <f t="shared" si="1"/>
        <v>19</v>
      </c>
      <c r="B27" s="19" t="s">
        <v>36</v>
      </c>
      <c r="C27" s="10" t="s">
        <v>11</v>
      </c>
      <c r="D27" s="8">
        <v>1.32</v>
      </c>
      <c r="E27" s="8">
        <v>8627</v>
      </c>
      <c r="F27" s="11" t="s">
        <v>45</v>
      </c>
      <c r="G27" s="9">
        <f t="shared" si="0"/>
        <v>11387.640000000001</v>
      </c>
    </row>
    <row r="28" spans="1:9" s="3" customFormat="1" ht="66" customHeight="1" x14ac:dyDescent="0.25">
      <c r="A28" s="18">
        <f t="shared" si="1"/>
        <v>20</v>
      </c>
      <c r="B28" s="20" t="s">
        <v>89</v>
      </c>
      <c r="C28" s="15" t="s">
        <v>11</v>
      </c>
      <c r="D28" s="16">
        <v>1.91</v>
      </c>
      <c r="E28" s="15">
        <v>8627</v>
      </c>
      <c r="F28" s="11" t="s">
        <v>21</v>
      </c>
      <c r="G28" s="9">
        <f t="shared" si="0"/>
        <v>16477.57</v>
      </c>
    </row>
    <row r="29" spans="1:9" s="22" customFormat="1" x14ac:dyDescent="0.25">
      <c r="A29" s="76" t="s">
        <v>39</v>
      </c>
      <c r="B29" s="77"/>
      <c r="C29" s="76"/>
      <c r="D29" s="76"/>
      <c r="E29" s="76"/>
      <c r="F29" s="76"/>
      <c r="G29" s="65">
        <f>SUM(G9:G28)</f>
        <v>138867.29999999999</v>
      </c>
    </row>
    <row r="30" spans="1:9" s="3" customFormat="1" x14ac:dyDescent="0.25">
      <c r="A30" s="78" t="s">
        <v>38</v>
      </c>
      <c r="B30" s="78"/>
      <c r="C30" s="78"/>
      <c r="D30" s="78"/>
      <c r="E30" s="78"/>
      <c r="F30" s="78"/>
      <c r="G30" s="78"/>
    </row>
    <row r="31" spans="1:9" s="3" customFormat="1" ht="56.25" customHeight="1" x14ac:dyDescent="0.25">
      <c r="A31" s="14" t="s">
        <v>0</v>
      </c>
      <c r="B31" s="14" t="s">
        <v>1</v>
      </c>
      <c r="C31" s="14" t="s">
        <v>2</v>
      </c>
      <c r="D31" s="14" t="s">
        <v>3</v>
      </c>
      <c r="E31" s="14" t="s">
        <v>4</v>
      </c>
      <c r="F31" s="23" t="s">
        <v>41</v>
      </c>
      <c r="G31" s="14" t="s">
        <v>5</v>
      </c>
    </row>
    <row r="32" spans="1:9" s="3" customFormat="1" ht="28.15" customHeight="1" x14ac:dyDescent="0.25">
      <c r="A32" s="14">
        <v>1</v>
      </c>
      <c r="B32" s="24" t="s">
        <v>38</v>
      </c>
      <c r="C32" s="25"/>
      <c r="D32" s="16"/>
      <c r="E32" s="14"/>
      <c r="F32" s="23" t="s">
        <v>59</v>
      </c>
      <c r="G32" s="26">
        <v>4524.6400000000003</v>
      </c>
    </row>
    <row r="33" spans="1:17" s="3" customFormat="1" ht="36.6" hidden="1" customHeight="1" x14ac:dyDescent="0.25">
      <c r="A33" s="14">
        <v>2</v>
      </c>
      <c r="B33" s="20" t="s">
        <v>7</v>
      </c>
      <c r="C33" s="14" t="s">
        <v>8</v>
      </c>
      <c r="D33" s="16">
        <v>14.62</v>
      </c>
      <c r="E33" s="16">
        <v>2997</v>
      </c>
      <c r="F33" s="23" t="s">
        <v>60</v>
      </c>
      <c r="G33" s="26">
        <v>0</v>
      </c>
    </row>
    <row r="34" spans="1:17" s="3" customFormat="1" ht="34.5" hidden="1" customHeight="1" x14ac:dyDescent="0.25">
      <c r="A34" s="14">
        <f>A33+1</f>
        <v>3</v>
      </c>
      <c r="B34" s="20" t="s">
        <v>9</v>
      </c>
      <c r="C34" s="14" t="s">
        <v>8</v>
      </c>
      <c r="D34" s="16">
        <v>10.55</v>
      </c>
      <c r="E34" s="16">
        <v>2997</v>
      </c>
      <c r="F34" s="23" t="s">
        <v>60</v>
      </c>
      <c r="G34" s="26">
        <v>0</v>
      </c>
    </row>
    <row r="35" spans="1:17" s="27" customFormat="1" x14ac:dyDescent="0.25">
      <c r="A35" s="79" t="s">
        <v>39</v>
      </c>
      <c r="B35" s="79"/>
      <c r="C35" s="79"/>
      <c r="D35" s="79"/>
      <c r="E35" s="79"/>
      <c r="F35" s="79"/>
      <c r="G35" s="63">
        <f>SUM(G32:G34)</f>
        <v>4524.6400000000003</v>
      </c>
    </row>
    <row r="36" spans="1:17" s="22" customFormat="1" x14ac:dyDescent="0.25">
      <c r="A36" s="76" t="s">
        <v>48</v>
      </c>
      <c r="B36" s="76"/>
      <c r="C36" s="76"/>
      <c r="D36" s="76"/>
      <c r="E36" s="76"/>
      <c r="F36" s="76"/>
      <c r="G36" s="64">
        <f>G29+G35</f>
        <v>143391.94</v>
      </c>
    </row>
    <row r="37" spans="1:17" ht="27" customHeight="1" x14ac:dyDescent="0.3">
      <c r="A37" s="71" t="s">
        <v>102</v>
      </c>
      <c r="B37" s="75"/>
      <c r="C37" s="75"/>
      <c r="D37" s="75"/>
      <c r="E37" s="75"/>
      <c r="F37" s="75"/>
      <c r="G37" s="75"/>
      <c r="Q37" s="55"/>
    </row>
    <row r="38" spans="1:17" ht="22.5" customHeight="1" x14ac:dyDescent="0.3">
      <c r="A38" s="71" t="s">
        <v>104</v>
      </c>
      <c r="B38" s="75"/>
      <c r="C38" s="75"/>
      <c r="D38" s="75"/>
      <c r="E38" s="75"/>
      <c r="F38" s="75"/>
      <c r="G38" s="75"/>
      <c r="Q38" s="55"/>
    </row>
    <row r="39" spans="1:17" ht="16.5" x14ac:dyDescent="0.3">
      <c r="A39" s="71" t="s">
        <v>53</v>
      </c>
      <c r="B39" s="75"/>
      <c r="C39" s="75"/>
      <c r="D39" s="75"/>
      <c r="E39" s="75"/>
      <c r="F39" s="75"/>
      <c r="G39" s="75"/>
      <c r="Q39" s="55"/>
    </row>
    <row r="40" spans="1:17" ht="16.5" x14ac:dyDescent="0.3">
      <c r="A40" s="71" t="s">
        <v>54</v>
      </c>
      <c r="B40" s="75"/>
      <c r="C40" s="75"/>
      <c r="D40" s="75"/>
      <c r="E40" s="75"/>
      <c r="F40" s="75"/>
      <c r="G40" s="75"/>
      <c r="Q40" s="56"/>
    </row>
    <row r="41" spans="1:17" ht="16.5" x14ac:dyDescent="0.3">
      <c r="A41" s="71" t="s">
        <v>55</v>
      </c>
      <c r="B41" s="72"/>
      <c r="C41" s="72"/>
      <c r="D41" s="72"/>
      <c r="E41" s="72"/>
      <c r="F41" s="72"/>
      <c r="G41" s="72"/>
      <c r="Q41" s="57"/>
    </row>
    <row r="42" spans="1:17" x14ac:dyDescent="0.25">
      <c r="Q42" s="58"/>
    </row>
    <row r="43" spans="1:17" x14ac:dyDescent="0.25">
      <c r="B43" s="1" t="s">
        <v>56</v>
      </c>
      <c r="C43" s="1" t="s">
        <v>63</v>
      </c>
      <c r="D43" s="28"/>
      <c r="E43" s="28"/>
      <c r="Q43" s="57"/>
    </row>
    <row r="44" spans="1:17" x14ac:dyDescent="0.25">
      <c r="Q44" s="59"/>
    </row>
    <row r="45" spans="1:17" x14ac:dyDescent="0.25">
      <c r="B45" s="1" t="s">
        <v>58</v>
      </c>
      <c r="C45" s="37" t="s">
        <v>57</v>
      </c>
      <c r="D45" s="28"/>
      <c r="E45" s="28"/>
      <c r="Q45" s="56"/>
    </row>
    <row r="46" spans="1:17" x14ac:dyDescent="0.25">
      <c r="Q46" s="57"/>
    </row>
    <row r="47" spans="1:17" x14ac:dyDescent="0.25">
      <c r="Q47" s="57"/>
    </row>
    <row r="48" spans="1:17" x14ac:dyDescent="0.25">
      <c r="Q48" s="60"/>
    </row>
    <row r="49" spans="17:17" x14ac:dyDescent="0.25">
      <c r="Q49" s="59"/>
    </row>
    <row r="50" spans="17:17" x14ac:dyDescent="0.25">
      <c r="Q50" s="61"/>
    </row>
    <row r="51" spans="17:17" x14ac:dyDescent="0.25">
      <c r="Q51" s="55"/>
    </row>
    <row r="52" spans="17:17" x14ac:dyDescent="0.25">
      <c r="Q52" s="55"/>
    </row>
    <row r="53" spans="17:17" x14ac:dyDescent="0.25">
      <c r="Q53" s="55"/>
    </row>
    <row r="54" spans="17:17" x14ac:dyDescent="0.25">
      <c r="Q54" s="55"/>
    </row>
  </sheetData>
  <mergeCells count="12">
    <mergeCell ref="A41:G41"/>
    <mergeCell ref="B2:G2"/>
    <mergeCell ref="A5:G5"/>
    <mergeCell ref="A6:G6"/>
    <mergeCell ref="A29:F29"/>
    <mergeCell ref="A30:G30"/>
    <mergeCell ref="A35:F35"/>
    <mergeCell ref="A36:F36"/>
    <mergeCell ref="A37:G37"/>
    <mergeCell ref="A38:G38"/>
    <mergeCell ref="A39:G39"/>
    <mergeCell ref="A40:G40"/>
  </mergeCells>
  <pageMargins left="0.78740157480314965" right="0.31496062992125984" top="0.23622047244094491" bottom="0.15748031496062992" header="0.15748031496062992" footer="0.15748031496062992"/>
  <pageSetup paperSize="9" scale="5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view="pageBreakPreview" topLeftCell="A19" zoomScale="75" zoomScaleNormal="85" zoomScaleSheetLayoutView="75" workbookViewId="0">
      <selection activeCell="A39" sqref="A39:G39"/>
    </sheetView>
  </sheetViews>
  <sheetFormatPr defaultColWidth="9.140625" defaultRowHeight="15.75" x14ac:dyDescent="0.25"/>
  <cols>
    <col min="1" max="1" width="13" style="1" customWidth="1"/>
    <col min="2" max="2" width="48" style="1" customWidth="1"/>
    <col min="3" max="3" width="30.28515625" style="1" customWidth="1"/>
    <col min="4" max="4" width="14.7109375" style="1" customWidth="1"/>
    <col min="5" max="5" width="12.85546875" style="1" customWidth="1"/>
    <col min="6" max="6" width="30.7109375" style="17" customWidth="1"/>
    <col min="7" max="7" width="16.85546875" style="1" customWidth="1"/>
    <col min="8" max="8" width="12" style="1" hidden="1" customWidth="1"/>
    <col min="9" max="9" width="11.140625" style="1" hidden="1" customWidth="1"/>
    <col min="10" max="16" width="9.140625" style="1"/>
    <col min="17" max="17" width="12" style="1" customWidth="1"/>
    <col min="18" max="16384" width="9.140625" style="1"/>
  </cols>
  <sheetData>
    <row r="1" spans="1:7" s="30" customFormat="1" x14ac:dyDescent="0.25">
      <c r="F1" s="2"/>
    </row>
    <row r="2" spans="1:7" s="33" customFormat="1" ht="48.75" customHeight="1" x14ac:dyDescent="0.25">
      <c r="B2" s="73" t="s">
        <v>107</v>
      </c>
      <c r="C2" s="74"/>
      <c r="D2" s="74"/>
      <c r="E2" s="74"/>
      <c r="F2" s="74"/>
      <c r="G2" s="74"/>
    </row>
    <row r="3" spans="1:7" s="36" customFormat="1" ht="18.75" customHeight="1" x14ac:dyDescent="0.25">
      <c r="A3" s="34"/>
      <c r="B3" s="35" t="s">
        <v>50</v>
      </c>
      <c r="C3" s="34"/>
      <c r="D3" s="34"/>
      <c r="E3" s="34"/>
      <c r="F3" s="34"/>
      <c r="G3" s="62">
        <v>44926</v>
      </c>
    </row>
    <row r="4" spans="1:7" s="32" customFormat="1" ht="18.75" customHeight="1" x14ac:dyDescent="0.25">
      <c r="A4" s="31"/>
      <c r="B4" s="31"/>
      <c r="C4" s="31"/>
      <c r="D4" s="31"/>
      <c r="E4" s="31"/>
      <c r="F4" s="31"/>
      <c r="G4" s="31"/>
    </row>
    <row r="5" spans="1:7" s="32" customFormat="1" ht="93.75" customHeight="1" x14ac:dyDescent="0.3">
      <c r="A5" s="71" t="s">
        <v>62</v>
      </c>
      <c r="B5" s="75"/>
      <c r="C5" s="75"/>
      <c r="D5" s="75"/>
      <c r="E5" s="75"/>
      <c r="F5" s="75"/>
      <c r="G5" s="75"/>
    </row>
    <row r="6" spans="1:7" s="30" customFormat="1" ht="66.75" customHeight="1" x14ac:dyDescent="0.3">
      <c r="A6" s="71" t="s">
        <v>52</v>
      </c>
      <c r="B6" s="75"/>
      <c r="C6" s="75"/>
      <c r="D6" s="75"/>
      <c r="E6" s="75"/>
      <c r="F6" s="75"/>
      <c r="G6" s="75"/>
    </row>
    <row r="7" spans="1:7" s="30" customFormat="1" ht="20.25" customHeight="1" x14ac:dyDescent="0.25">
      <c r="A7" s="29"/>
      <c r="B7" s="29"/>
      <c r="C7" s="29"/>
      <c r="D7" s="29"/>
      <c r="E7" s="29"/>
      <c r="F7" s="29"/>
      <c r="G7" s="29"/>
    </row>
    <row r="8" spans="1:7" ht="53.45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41</v>
      </c>
      <c r="G8" s="6" t="s">
        <v>6</v>
      </c>
    </row>
    <row r="9" spans="1:7" ht="63" x14ac:dyDescent="0.25">
      <c r="A9" s="4">
        <v>1</v>
      </c>
      <c r="B9" s="7" t="s">
        <v>10</v>
      </c>
      <c r="C9" s="4" t="s">
        <v>11</v>
      </c>
      <c r="D9" s="8">
        <v>0.34</v>
      </c>
      <c r="E9" s="8">
        <v>8627</v>
      </c>
      <c r="F9" s="5" t="s">
        <v>12</v>
      </c>
      <c r="G9" s="9">
        <f>D9*E9</f>
        <v>2933.1800000000003</v>
      </c>
    </row>
    <row r="10" spans="1:7" ht="48" customHeight="1" x14ac:dyDescent="0.25">
      <c r="A10" s="4">
        <f>A9+1</f>
        <v>2</v>
      </c>
      <c r="B10" s="7" t="s">
        <v>42</v>
      </c>
      <c r="C10" s="4" t="s">
        <v>11</v>
      </c>
      <c r="D10" s="8">
        <v>0.08</v>
      </c>
      <c r="E10" s="8">
        <v>8627</v>
      </c>
      <c r="F10" s="5" t="s">
        <v>12</v>
      </c>
      <c r="G10" s="9">
        <f t="shared" ref="G10:G28" si="0">D10*E10</f>
        <v>690.16</v>
      </c>
    </row>
    <row r="11" spans="1:7" ht="47.25" x14ac:dyDescent="0.25">
      <c r="A11" s="4">
        <f t="shared" ref="A11:A28" si="1">A10+1</f>
        <v>3</v>
      </c>
      <c r="B11" s="7" t="s">
        <v>14</v>
      </c>
      <c r="C11" s="4" t="s">
        <v>13</v>
      </c>
      <c r="D11" s="8">
        <v>0.17</v>
      </c>
      <c r="E11" s="8">
        <v>8627</v>
      </c>
      <c r="F11" s="5" t="s">
        <v>12</v>
      </c>
      <c r="G11" s="9">
        <f t="shared" si="0"/>
        <v>1466.5900000000001</v>
      </c>
    </row>
    <row r="12" spans="1:7" ht="54.75" customHeight="1" x14ac:dyDescent="0.25">
      <c r="A12" s="4">
        <f t="shared" si="1"/>
        <v>4</v>
      </c>
      <c r="B12" s="7" t="s">
        <v>15</v>
      </c>
      <c r="C12" s="4" t="s">
        <v>16</v>
      </c>
      <c r="D12" s="8">
        <v>7.0000000000000007E-2</v>
      </c>
      <c r="E12" s="8">
        <v>8627</v>
      </c>
      <c r="F12" s="5" t="s">
        <v>12</v>
      </c>
      <c r="G12" s="9">
        <f t="shared" si="0"/>
        <v>603.8900000000001</v>
      </c>
    </row>
    <row r="13" spans="1:7" ht="78.75" x14ac:dyDescent="0.25">
      <c r="A13" s="4">
        <f t="shared" si="1"/>
        <v>5</v>
      </c>
      <c r="B13" s="7" t="s">
        <v>17</v>
      </c>
      <c r="C13" s="4" t="s">
        <v>18</v>
      </c>
      <c r="D13" s="8">
        <v>0.04</v>
      </c>
      <c r="E13" s="8">
        <v>8627</v>
      </c>
      <c r="F13" s="5" t="s">
        <v>12</v>
      </c>
      <c r="G13" s="9">
        <f t="shared" si="0"/>
        <v>345.08</v>
      </c>
    </row>
    <row r="14" spans="1:7" ht="48.75" customHeight="1" x14ac:dyDescent="0.25">
      <c r="A14" s="4">
        <f t="shared" si="1"/>
        <v>6</v>
      </c>
      <c r="B14" s="7" t="s">
        <v>19</v>
      </c>
      <c r="C14" s="4" t="s">
        <v>20</v>
      </c>
      <c r="D14" s="8">
        <v>0.21</v>
      </c>
      <c r="E14" s="8">
        <v>8627</v>
      </c>
      <c r="F14" s="5" t="s">
        <v>12</v>
      </c>
      <c r="G14" s="9">
        <f t="shared" si="0"/>
        <v>1811.6699999999998</v>
      </c>
    </row>
    <row r="15" spans="1:7" ht="45" customHeight="1" x14ac:dyDescent="0.25">
      <c r="A15" s="4">
        <f t="shared" si="1"/>
        <v>7</v>
      </c>
      <c r="B15" s="7" t="s">
        <v>43</v>
      </c>
      <c r="C15" s="4" t="s">
        <v>22</v>
      </c>
      <c r="D15" s="8">
        <v>0.19</v>
      </c>
      <c r="E15" s="8">
        <v>8627</v>
      </c>
      <c r="F15" s="5" t="s">
        <v>12</v>
      </c>
      <c r="G15" s="9">
        <f t="shared" si="0"/>
        <v>1639.13</v>
      </c>
    </row>
    <row r="16" spans="1:7" ht="50.25" customHeight="1" x14ac:dyDescent="0.25">
      <c r="A16" s="4">
        <f t="shared" si="1"/>
        <v>8</v>
      </c>
      <c r="B16" s="7" t="s">
        <v>23</v>
      </c>
      <c r="C16" s="4" t="s">
        <v>22</v>
      </c>
      <c r="D16" s="8">
        <v>0.2</v>
      </c>
      <c r="E16" s="8">
        <v>8627</v>
      </c>
      <c r="F16" s="5" t="s">
        <v>12</v>
      </c>
      <c r="G16" s="9">
        <f t="shared" si="0"/>
        <v>1725.4</v>
      </c>
    </row>
    <row r="17" spans="1:9" ht="33" customHeight="1" x14ac:dyDescent="0.25">
      <c r="A17" s="4">
        <f t="shared" si="1"/>
        <v>9</v>
      </c>
      <c r="B17" s="7" t="s">
        <v>44</v>
      </c>
      <c r="C17" s="4" t="s">
        <v>11</v>
      </c>
      <c r="D17" s="8">
        <v>0.54</v>
      </c>
      <c r="E17" s="8">
        <v>8627</v>
      </c>
      <c r="F17" s="11" t="s">
        <v>45</v>
      </c>
      <c r="G17" s="9">
        <f t="shared" si="0"/>
        <v>4658.58</v>
      </c>
    </row>
    <row r="18" spans="1:9" ht="24.75" customHeight="1" x14ac:dyDescent="0.25">
      <c r="A18" s="4">
        <f t="shared" si="1"/>
        <v>10</v>
      </c>
      <c r="B18" s="7" t="s">
        <v>24</v>
      </c>
      <c r="C18" s="4" t="s">
        <v>11</v>
      </c>
      <c r="D18" s="8">
        <v>0.46</v>
      </c>
      <c r="E18" s="8">
        <v>8627</v>
      </c>
      <c r="F18" s="11" t="s">
        <v>45</v>
      </c>
      <c r="G18" s="9">
        <f t="shared" si="0"/>
        <v>3968.42</v>
      </c>
    </row>
    <row r="19" spans="1:9" ht="28.5" customHeight="1" x14ac:dyDescent="0.25">
      <c r="A19" s="4">
        <f t="shared" si="1"/>
        <v>11</v>
      </c>
      <c r="B19" s="7" t="s">
        <v>25</v>
      </c>
      <c r="C19" s="4" t="s">
        <v>22</v>
      </c>
      <c r="D19" s="8">
        <v>0.05</v>
      </c>
      <c r="E19" s="8">
        <v>8627</v>
      </c>
      <c r="F19" s="5" t="s">
        <v>26</v>
      </c>
      <c r="G19" s="9">
        <f t="shared" si="0"/>
        <v>431.35</v>
      </c>
    </row>
    <row r="20" spans="1:9" ht="88.5" customHeight="1" x14ac:dyDescent="0.25">
      <c r="A20" s="4">
        <f t="shared" si="1"/>
        <v>12</v>
      </c>
      <c r="B20" s="7" t="s">
        <v>27</v>
      </c>
      <c r="C20" s="4" t="s">
        <v>22</v>
      </c>
      <c r="D20" s="8">
        <v>0.08</v>
      </c>
      <c r="E20" s="8">
        <v>8627</v>
      </c>
      <c r="F20" s="5" t="s">
        <v>46</v>
      </c>
      <c r="G20" s="9">
        <f t="shared" si="0"/>
        <v>690.16</v>
      </c>
    </row>
    <row r="21" spans="1:9" ht="31.5" x14ac:dyDescent="0.25">
      <c r="A21" s="4">
        <f t="shared" si="1"/>
        <v>13</v>
      </c>
      <c r="B21" s="7" t="s">
        <v>28</v>
      </c>
      <c r="C21" s="4" t="s">
        <v>29</v>
      </c>
      <c r="D21" s="8">
        <v>0.48</v>
      </c>
      <c r="E21" s="8">
        <v>8627</v>
      </c>
      <c r="F21" s="5" t="s">
        <v>47</v>
      </c>
      <c r="G21" s="9">
        <f t="shared" si="0"/>
        <v>4140.96</v>
      </c>
    </row>
    <row r="22" spans="1:9" ht="48" customHeight="1" x14ac:dyDescent="0.25">
      <c r="A22" s="4">
        <f t="shared" si="1"/>
        <v>14</v>
      </c>
      <c r="B22" s="21" t="s">
        <v>40</v>
      </c>
      <c r="C22" s="4" t="s">
        <v>20</v>
      </c>
      <c r="D22" s="8">
        <v>2.2000000000000002</v>
      </c>
      <c r="E22" s="8">
        <v>8627</v>
      </c>
      <c r="F22" s="11" t="s">
        <v>45</v>
      </c>
      <c r="G22" s="9">
        <f>D22*E22</f>
        <v>18979.400000000001</v>
      </c>
      <c r="H22" s="1">
        <f>(11500*1.302+42.41)*1.06</f>
        <v>15916.3346</v>
      </c>
      <c r="I22" s="1">
        <f>H22/E22</f>
        <v>1.8449443143618871</v>
      </c>
    </row>
    <row r="23" spans="1:9" ht="47.25" x14ac:dyDescent="0.25">
      <c r="A23" s="4">
        <f t="shared" si="1"/>
        <v>15</v>
      </c>
      <c r="B23" s="21" t="s">
        <v>61</v>
      </c>
      <c r="C23" s="4" t="s">
        <v>51</v>
      </c>
      <c r="D23" s="8">
        <v>3.07</v>
      </c>
      <c r="E23" s="8">
        <v>8627</v>
      </c>
      <c r="F23" s="5" t="s">
        <v>30</v>
      </c>
      <c r="G23" s="9">
        <f t="shared" si="0"/>
        <v>26484.89</v>
      </c>
      <c r="H23" s="1">
        <f>(11500*1.302+488.82)*1.06</f>
        <v>16389.529200000001</v>
      </c>
      <c r="I23" s="1">
        <f>H23/E23</f>
        <v>1.8997947374521851</v>
      </c>
    </row>
    <row r="24" spans="1:9" ht="31.5" x14ac:dyDescent="0.25">
      <c r="A24" s="4">
        <f>A23+1</f>
        <v>16</v>
      </c>
      <c r="B24" s="12" t="s">
        <v>31</v>
      </c>
      <c r="C24" s="13" t="s">
        <v>32</v>
      </c>
      <c r="D24" s="8">
        <f>5883*1.04</f>
        <v>6118.3200000000006</v>
      </c>
      <c r="E24" s="8">
        <v>4</v>
      </c>
      <c r="F24" s="11" t="s">
        <v>45</v>
      </c>
      <c r="G24" s="9">
        <f t="shared" si="0"/>
        <v>24473.280000000002</v>
      </c>
    </row>
    <row r="25" spans="1:9" x14ac:dyDescent="0.25">
      <c r="A25" s="4">
        <f t="shared" si="1"/>
        <v>17</v>
      </c>
      <c r="B25" s="12" t="s">
        <v>33</v>
      </c>
      <c r="C25" s="13" t="s">
        <v>11</v>
      </c>
      <c r="D25" s="8">
        <v>1.71</v>
      </c>
      <c r="E25" s="8">
        <v>8627</v>
      </c>
      <c r="F25" s="11" t="s">
        <v>45</v>
      </c>
      <c r="G25" s="9">
        <f t="shared" si="0"/>
        <v>14752.17</v>
      </c>
    </row>
    <row r="26" spans="1:9" x14ac:dyDescent="0.25">
      <c r="A26" s="4">
        <f t="shared" si="1"/>
        <v>18</v>
      </c>
      <c r="B26" s="12" t="s">
        <v>34</v>
      </c>
      <c r="C26" s="13" t="s">
        <v>35</v>
      </c>
      <c r="D26" s="8">
        <v>0.14000000000000001</v>
      </c>
      <c r="E26" s="8">
        <v>8627</v>
      </c>
      <c r="F26" s="11" t="s">
        <v>45</v>
      </c>
      <c r="G26" s="9">
        <f t="shared" si="0"/>
        <v>1207.7800000000002</v>
      </c>
    </row>
    <row r="27" spans="1:9" ht="37.5" customHeight="1" x14ac:dyDescent="0.25">
      <c r="A27" s="4">
        <f t="shared" si="1"/>
        <v>19</v>
      </c>
      <c r="B27" s="19" t="s">
        <v>36</v>
      </c>
      <c r="C27" s="10" t="s">
        <v>11</v>
      </c>
      <c r="D27" s="8">
        <v>1.32</v>
      </c>
      <c r="E27" s="8">
        <v>8627</v>
      </c>
      <c r="F27" s="11" t="s">
        <v>45</v>
      </c>
      <c r="G27" s="9">
        <f t="shared" si="0"/>
        <v>11387.640000000001</v>
      </c>
    </row>
    <row r="28" spans="1:9" s="3" customFormat="1" ht="66" customHeight="1" x14ac:dyDescent="0.25">
      <c r="A28" s="18">
        <f t="shared" si="1"/>
        <v>20</v>
      </c>
      <c r="B28" s="20" t="s">
        <v>106</v>
      </c>
      <c r="C28" s="15" t="s">
        <v>11</v>
      </c>
      <c r="D28" s="16">
        <v>2.06</v>
      </c>
      <c r="E28" s="15">
        <v>8627</v>
      </c>
      <c r="F28" s="11" t="s">
        <v>21</v>
      </c>
      <c r="G28" s="9">
        <f t="shared" si="0"/>
        <v>17771.62</v>
      </c>
    </row>
    <row r="29" spans="1:9" s="22" customFormat="1" x14ac:dyDescent="0.25">
      <c r="A29" s="76" t="s">
        <v>39</v>
      </c>
      <c r="B29" s="77"/>
      <c r="C29" s="76"/>
      <c r="D29" s="76"/>
      <c r="E29" s="76"/>
      <c r="F29" s="76"/>
      <c r="G29" s="65">
        <f>SUM(G9:G28)</f>
        <v>140161.35</v>
      </c>
    </row>
    <row r="30" spans="1:9" s="3" customFormat="1" x14ac:dyDescent="0.25">
      <c r="A30" s="78" t="s">
        <v>38</v>
      </c>
      <c r="B30" s="78"/>
      <c r="C30" s="78"/>
      <c r="D30" s="78"/>
      <c r="E30" s="78"/>
      <c r="F30" s="78"/>
      <c r="G30" s="78"/>
    </row>
    <row r="31" spans="1:9" s="3" customFormat="1" ht="56.25" customHeight="1" x14ac:dyDescent="0.25">
      <c r="A31" s="14" t="s">
        <v>0</v>
      </c>
      <c r="B31" s="14" t="s">
        <v>1</v>
      </c>
      <c r="C31" s="14" t="s">
        <v>2</v>
      </c>
      <c r="D31" s="14" t="s">
        <v>3</v>
      </c>
      <c r="E31" s="14" t="s">
        <v>4</v>
      </c>
      <c r="F31" s="23" t="s">
        <v>41</v>
      </c>
      <c r="G31" s="14" t="s">
        <v>5</v>
      </c>
    </row>
    <row r="32" spans="1:9" s="3" customFormat="1" ht="28.15" customHeight="1" x14ac:dyDescent="0.25">
      <c r="A32" s="14">
        <v>1</v>
      </c>
      <c r="B32" s="24" t="s">
        <v>38</v>
      </c>
      <c r="C32" s="25"/>
      <c r="D32" s="16"/>
      <c r="E32" s="14"/>
      <c r="F32" s="23" t="s">
        <v>59</v>
      </c>
      <c r="G32" s="26">
        <v>27774.05</v>
      </c>
    </row>
    <row r="33" spans="1:17" s="3" customFormat="1" ht="36.6" hidden="1" customHeight="1" x14ac:dyDescent="0.25">
      <c r="A33" s="14">
        <v>2</v>
      </c>
      <c r="B33" s="20" t="s">
        <v>7</v>
      </c>
      <c r="C33" s="14" t="s">
        <v>8</v>
      </c>
      <c r="D33" s="16">
        <v>14.62</v>
      </c>
      <c r="E33" s="16">
        <v>2997</v>
      </c>
      <c r="F33" s="23" t="s">
        <v>60</v>
      </c>
      <c r="G33" s="26">
        <v>0</v>
      </c>
    </row>
    <row r="34" spans="1:17" s="3" customFormat="1" ht="34.5" hidden="1" customHeight="1" x14ac:dyDescent="0.25">
      <c r="A34" s="14">
        <f>A33+1</f>
        <v>3</v>
      </c>
      <c r="B34" s="20" t="s">
        <v>9</v>
      </c>
      <c r="C34" s="14" t="s">
        <v>8</v>
      </c>
      <c r="D34" s="16">
        <v>10.55</v>
      </c>
      <c r="E34" s="16">
        <v>2997</v>
      </c>
      <c r="F34" s="23" t="s">
        <v>60</v>
      </c>
      <c r="G34" s="26">
        <v>0</v>
      </c>
    </row>
    <row r="35" spans="1:17" s="27" customFormat="1" x14ac:dyDescent="0.25">
      <c r="A35" s="79" t="s">
        <v>39</v>
      </c>
      <c r="B35" s="79"/>
      <c r="C35" s="79"/>
      <c r="D35" s="79"/>
      <c r="E35" s="79"/>
      <c r="F35" s="79"/>
      <c r="G35" s="63">
        <f>SUM(G32:G34)</f>
        <v>27774.05</v>
      </c>
    </row>
    <row r="36" spans="1:17" s="22" customFormat="1" x14ac:dyDescent="0.25">
      <c r="A36" s="76" t="s">
        <v>48</v>
      </c>
      <c r="B36" s="76"/>
      <c r="C36" s="76"/>
      <c r="D36" s="76"/>
      <c r="E36" s="76"/>
      <c r="F36" s="76"/>
      <c r="G36" s="64">
        <f>G29+G35</f>
        <v>167935.4</v>
      </c>
    </row>
    <row r="37" spans="1:17" ht="27" customHeight="1" x14ac:dyDescent="0.3">
      <c r="A37" s="71" t="s">
        <v>105</v>
      </c>
      <c r="B37" s="75"/>
      <c r="C37" s="75"/>
      <c r="D37" s="75"/>
      <c r="E37" s="75"/>
      <c r="F37" s="75"/>
      <c r="G37" s="75"/>
      <c r="Q37" s="55"/>
    </row>
    <row r="38" spans="1:17" ht="22.5" customHeight="1" x14ac:dyDescent="0.3">
      <c r="A38" s="71" t="s">
        <v>109</v>
      </c>
      <c r="B38" s="75"/>
      <c r="C38" s="75"/>
      <c r="D38" s="75"/>
      <c r="E38" s="75"/>
      <c r="F38" s="75"/>
      <c r="G38" s="75"/>
      <c r="Q38" s="55"/>
    </row>
    <row r="39" spans="1:17" ht="16.5" x14ac:dyDescent="0.3">
      <c r="A39" s="71" t="s">
        <v>53</v>
      </c>
      <c r="B39" s="75"/>
      <c r="C39" s="75"/>
      <c r="D39" s="75"/>
      <c r="E39" s="75"/>
      <c r="F39" s="75"/>
      <c r="G39" s="75"/>
      <c r="Q39" s="55"/>
    </row>
    <row r="40" spans="1:17" ht="16.5" x14ac:dyDescent="0.3">
      <c r="A40" s="71" t="s">
        <v>54</v>
      </c>
      <c r="B40" s="75"/>
      <c r="C40" s="75"/>
      <c r="D40" s="75"/>
      <c r="E40" s="75"/>
      <c r="F40" s="75"/>
      <c r="G40" s="75"/>
      <c r="Q40" s="56"/>
    </row>
    <row r="41" spans="1:17" ht="16.5" x14ac:dyDescent="0.3">
      <c r="A41" s="71" t="s">
        <v>55</v>
      </c>
      <c r="B41" s="72"/>
      <c r="C41" s="72"/>
      <c r="D41" s="72"/>
      <c r="E41" s="72"/>
      <c r="F41" s="72"/>
      <c r="G41" s="72"/>
      <c r="Q41" s="57"/>
    </row>
    <row r="42" spans="1:17" x14ac:dyDescent="0.25">
      <c r="Q42" s="58"/>
    </row>
    <row r="43" spans="1:17" x14ac:dyDescent="0.25">
      <c r="B43" s="1" t="s">
        <v>56</v>
      </c>
      <c r="C43" s="1" t="s">
        <v>63</v>
      </c>
      <c r="D43" s="28"/>
      <c r="E43" s="28"/>
      <c r="Q43" s="57"/>
    </row>
    <row r="44" spans="1:17" x14ac:dyDescent="0.25">
      <c r="Q44" s="59"/>
    </row>
    <row r="45" spans="1:17" x14ac:dyDescent="0.25">
      <c r="B45" s="1" t="s">
        <v>58</v>
      </c>
      <c r="C45" s="37" t="s">
        <v>57</v>
      </c>
      <c r="D45" s="28"/>
      <c r="E45" s="28"/>
      <c r="Q45" s="56"/>
    </row>
    <row r="46" spans="1:17" x14ac:dyDescent="0.25">
      <c r="Q46" s="57"/>
    </row>
    <row r="47" spans="1:17" x14ac:dyDescent="0.25">
      <c r="Q47" s="57"/>
    </row>
    <row r="48" spans="1:17" x14ac:dyDescent="0.25">
      <c r="Q48" s="60"/>
    </row>
    <row r="49" spans="17:17" x14ac:dyDescent="0.25">
      <c r="Q49" s="59"/>
    </row>
    <row r="50" spans="17:17" x14ac:dyDescent="0.25">
      <c r="Q50" s="61"/>
    </row>
    <row r="51" spans="17:17" x14ac:dyDescent="0.25">
      <c r="Q51" s="55"/>
    </row>
    <row r="52" spans="17:17" x14ac:dyDescent="0.25">
      <c r="Q52" s="55"/>
    </row>
    <row r="53" spans="17:17" x14ac:dyDescent="0.25">
      <c r="Q53" s="55"/>
    </row>
    <row r="54" spans="17:17" x14ac:dyDescent="0.25">
      <c r="Q54" s="55"/>
    </row>
  </sheetData>
  <mergeCells count="12">
    <mergeCell ref="A41:G41"/>
    <mergeCell ref="B2:G2"/>
    <mergeCell ref="A5:G5"/>
    <mergeCell ref="A6:G6"/>
    <mergeCell ref="A29:F29"/>
    <mergeCell ref="A30:G30"/>
    <mergeCell ref="A35:F35"/>
    <mergeCell ref="A36:F36"/>
    <mergeCell ref="A37:G37"/>
    <mergeCell ref="A38:G38"/>
    <mergeCell ref="A39:G39"/>
    <mergeCell ref="A40:G40"/>
  </mergeCells>
  <pageMargins left="0.78740157480314965" right="0.31496062992125984" top="0.23622047244094491" bottom="0.15748031496062992" header="0.15748031496062992" footer="0.15748031496062992"/>
  <pageSetup paperSize="9" scale="5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topLeftCell="A16" zoomScale="70" zoomScaleNormal="70" workbookViewId="0">
      <selection activeCell="C46" sqref="C46"/>
    </sheetView>
  </sheetViews>
  <sheetFormatPr defaultColWidth="9.140625" defaultRowHeight="15.75" x14ac:dyDescent="0.25"/>
  <cols>
    <col min="1" max="1" width="10.28515625" style="1" customWidth="1"/>
    <col min="2" max="2" width="88.7109375" style="1" customWidth="1"/>
    <col min="3" max="3" width="39.7109375" style="53" customWidth="1"/>
    <col min="4" max="4" width="9.140625" style="1"/>
    <col min="5" max="5" width="20.85546875" style="1" customWidth="1"/>
    <col min="6" max="7" width="10.28515625" style="1" bestFit="1" customWidth="1"/>
    <col min="8" max="16384" width="9.140625" style="1"/>
  </cols>
  <sheetData>
    <row r="1" spans="1:4" s="30" customFormat="1" x14ac:dyDescent="0.25">
      <c r="C1" s="53"/>
    </row>
    <row r="2" spans="1:4" s="33" customFormat="1" ht="48.75" customHeight="1" x14ac:dyDescent="0.25">
      <c r="B2" s="73" t="s">
        <v>110</v>
      </c>
      <c r="C2" s="81"/>
      <c r="D2" s="41"/>
    </row>
    <row r="3" spans="1:4" s="36" customFormat="1" ht="8.4499999999999993" customHeight="1" x14ac:dyDescent="0.25">
      <c r="A3" s="34"/>
      <c r="B3" s="35"/>
      <c r="C3" s="52"/>
      <c r="D3" s="42"/>
    </row>
    <row r="4" spans="1:4" s="32" customFormat="1" ht="52.9" customHeight="1" x14ac:dyDescent="0.25">
      <c r="A4" s="44">
        <v>1</v>
      </c>
      <c r="B4" s="45" t="s">
        <v>65</v>
      </c>
      <c r="C4" s="68">
        <v>1980568.44</v>
      </c>
      <c r="D4" s="43"/>
    </row>
    <row r="5" spans="1:4" s="32" customFormat="1" ht="52.9" customHeight="1" x14ac:dyDescent="0.25">
      <c r="A5" s="44">
        <v>2</v>
      </c>
      <c r="B5" s="45" t="s">
        <v>91</v>
      </c>
      <c r="C5" s="68">
        <f>2535*12</f>
        <v>30420</v>
      </c>
      <c r="D5" s="43"/>
    </row>
    <row r="6" spans="1:4" s="32" customFormat="1" ht="52.9" customHeight="1" x14ac:dyDescent="0.25">
      <c r="A6" s="44">
        <v>3</v>
      </c>
      <c r="B6" s="45" t="s">
        <v>92</v>
      </c>
      <c r="C6" s="68">
        <v>23800</v>
      </c>
      <c r="D6" s="43"/>
    </row>
    <row r="7" spans="1:4" s="32" customFormat="1" ht="59.25" customHeight="1" x14ac:dyDescent="0.25">
      <c r="A7" s="46">
        <v>4</v>
      </c>
      <c r="B7" s="45" t="s">
        <v>66</v>
      </c>
      <c r="C7" s="69">
        <v>1927828.53</v>
      </c>
    </row>
    <row r="8" spans="1:4" s="30" customFormat="1" ht="43.5" customHeight="1" x14ac:dyDescent="0.25">
      <c r="A8" s="46">
        <v>5</v>
      </c>
      <c r="B8" s="45" t="s">
        <v>67</v>
      </c>
      <c r="C8" s="69">
        <f>C4-C7</f>
        <v>52739.909999999916</v>
      </c>
    </row>
    <row r="9" spans="1:4" s="30" customFormat="1" ht="43.5" customHeight="1" x14ac:dyDescent="0.25">
      <c r="A9" s="46">
        <v>6</v>
      </c>
      <c r="B9" s="45" t="s">
        <v>108</v>
      </c>
      <c r="C9" s="70">
        <v>0</v>
      </c>
    </row>
    <row r="10" spans="1:4" ht="53.45" customHeight="1" x14ac:dyDescent="0.25">
      <c r="A10" s="4" t="s">
        <v>0</v>
      </c>
      <c r="B10" s="51" t="s">
        <v>1</v>
      </c>
      <c r="C10" s="47" t="s">
        <v>68</v>
      </c>
    </row>
    <row r="11" spans="1:4" ht="31.5" x14ac:dyDescent="0.25">
      <c r="A11" s="4">
        <v>1</v>
      </c>
      <c r="B11" s="7" t="s">
        <v>10</v>
      </c>
      <c r="C11" s="9">
        <f>янв!G9+фев!G9+мар!G9+апр!G9+май!G9+июнь!G9+июль!G9+авг!G9+сен!G9+окт!G9+ноя!G9+дек!G9</f>
        <v>35111.89</v>
      </c>
    </row>
    <row r="12" spans="1:4" x14ac:dyDescent="0.25">
      <c r="A12" s="4">
        <f>A11+1</f>
        <v>2</v>
      </c>
      <c r="B12" s="7" t="s">
        <v>42</v>
      </c>
      <c r="C12" s="9">
        <f>янв!G10+фев!G10+мар!G10+апр!G10+май!G10+июнь!G10+июль!G10+авг!G10+сен!G10+окт!G10+ноя!G10+дек!G10</f>
        <v>8281.92</v>
      </c>
    </row>
    <row r="13" spans="1:4" x14ac:dyDescent="0.25">
      <c r="A13" s="4">
        <f t="shared" ref="A13:A30" si="0">A12+1</f>
        <v>3</v>
      </c>
      <c r="B13" s="7" t="s">
        <v>14</v>
      </c>
      <c r="C13" s="9">
        <f>янв!G11+фев!G11+мар!G11+апр!G11+май!G11+июнь!G11+июль!G11+авг!G11+сен!G11+окт!G11+ноя!G11+дек!G11</f>
        <v>17512.810000000001</v>
      </c>
    </row>
    <row r="14" spans="1:4" ht="69.75" customHeight="1" x14ac:dyDescent="0.25">
      <c r="A14" s="4">
        <f t="shared" si="0"/>
        <v>4</v>
      </c>
      <c r="B14" s="7" t="s">
        <v>15</v>
      </c>
      <c r="C14" s="9">
        <f>янв!G12+фев!G12+мар!G12+апр!G12+май!G12+июнь!G12+июль!G12+авг!G12+сен!G12+окт!G12+ноя!G12+дек!G12</f>
        <v>7246.680000000003</v>
      </c>
    </row>
    <row r="15" spans="1:4" x14ac:dyDescent="0.25">
      <c r="A15" s="4">
        <f t="shared" si="0"/>
        <v>5</v>
      </c>
      <c r="B15" s="7" t="s">
        <v>17</v>
      </c>
      <c r="C15" s="9">
        <f>янв!G13+фев!G13+мар!G13+апр!G13+май!G13+июнь!G13+июль!G13+авг!G13+сен!G13+окт!G13+ноя!G13+дек!G13</f>
        <v>4140.96</v>
      </c>
    </row>
    <row r="16" spans="1:4" ht="31.5" x14ac:dyDescent="0.25">
      <c r="A16" s="4">
        <f t="shared" si="0"/>
        <v>6</v>
      </c>
      <c r="B16" s="7" t="s">
        <v>19</v>
      </c>
      <c r="C16" s="9">
        <f>янв!G14+фев!G14+мар!G14+апр!G14+май!G14+июнь!G14+июль!G14+авг!G14+сен!G14+окт!G14+ноя!G14+дек!G14</f>
        <v>21653.769999999997</v>
      </c>
    </row>
    <row r="17" spans="1:5" x14ac:dyDescent="0.25">
      <c r="A17" s="4">
        <f t="shared" si="0"/>
        <v>7</v>
      </c>
      <c r="B17" s="7" t="s">
        <v>43</v>
      </c>
      <c r="C17" s="9">
        <f>янв!G15+фев!G15+мар!G15+апр!G15+май!G15+июнь!G15+июль!G15+авг!G15+сен!G15+окт!G15+ноя!G15+дек!G15</f>
        <v>19583.290000000005</v>
      </c>
    </row>
    <row r="18" spans="1:5" x14ac:dyDescent="0.25">
      <c r="A18" s="4">
        <f t="shared" si="0"/>
        <v>8</v>
      </c>
      <c r="B18" s="7" t="s">
        <v>23</v>
      </c>
      <c r="C18" s="9">
        <f>янв!G16+фев!G16+мар!G16+апр!G16+май!G16+июнь!G16+июль!G16+авг!G16+сен!G16+окт!G16+ноя!G16+дек!G16</f>
        <v>20618.530000000002</v>
      </c>
    </row>
    <row r="19" spans="1:5" ht="33" customHeight="1" x14ac:dyDescent="0.25">
      <c r="A19" s="4">
        <f t="shared" si="0"/>
        <v>9</v>
      </c>
      <c r="B19" s="7" t="s">
        <v>44</v>
      </c>
      <c r="C19" s="9">
        <f>янв!G17+фев!G17+мар!G17+апр!G17+май!G17+июнь!G17+июль!G17+авг!G17+сен!G17+окт!G17+ноя!G17+дек!G17</f>
        <v>55730.420000000013</v>
      </c>
    </row>
    <row r="20" spans="1:5" ht="33" customHeight="1" x14ac:dyDescent="0.25">
      <c r="A20" s="4">
        <f t="shared" si="0"/>
        <v>10</v>
      </c>
      <c r="B20" s="7" t="s">
        <v>24</v>
      </c>
      <c r="C20" s="9">
        <f>янв!G18+фев!G18+мар!G18+апр!G18+май!G18+июнь!G18+июль!G18+авг!G18+сен!G18+окт!G18+ноя!G18+дек!G18</f>
        <v>47448.499999999993</v>
      </c>
    </row>
    <row r="21" spans="1:5" ht="41.25" customHeight="1" x14ac:dyDescent="0.25">
      <c r="A21" s="4">
        <f t="shared" si="0"/>
        <v>11</v>
      </c>
      <c r="B21" s="7" t="s">
        <v>25</v>
      </c>
      <c r="C21" s="9">
        <f>янв!G19+фев!G19+мар!G19+апр!G19+май!G19+июнь!G19+июль!G19+авг!G19+сен!G19+окт!G19+ноя!G19+дек!G19</f>
        <v>5176.2000000000007</v>
      </c>
    </row>
    <row r="22" spans="1:5" ht="47.25" customHeight="1" x14ac:dyDescent="0.25">
      <c r="A22" s="4">
        <f t="shared" si="0"/>
        <v>12</v>
      </c>
      <c r="B22" s="7" t="s">
        <v>27</v>
      </c>
      <c r="C22" s="9">
        <f>янв!G20+фев!G20+мар!G20+апр!G20+май!G20+июнь!G20+июль!G20+авг!G20+сен!G20+окт!G20+ноя!G20+дек!G20</f>
        <v>8281.92</v>
      </c>
    </row>
    <row r="23" spans="1:5" x14ac:dyDescent="0.25">
      <c r="A23" s="4">
        <f t="shared" si="0"/>
        <v>13</v>
      </c>
      <c r="B23" s="7" t="s">
        <v>28</v>
      </c>
      <c r="C23" s="9">
        <f>янв!G21+фев!G21+мар!G21+апр!G21+май!G21+июнь!G21+июль!G21+авг!G21+сен!G21+окт!G21+ноя!G21+дек!G21</f>
        <v>49518.979999999996</v>
      </c>
    </row>
    <row r="24" spans="1:5" x14ac:dyDescent="0.25">
      <c r="A24" s="4">
        <f t="shared" si="0"/>
        <v>14</v>
      </c>
      <c r="B24" s="21" t="s">
        <v>40</v>
      </c>
      <c r="C24" s="9">
        <f>янв!G22+фев!G22+мар!G22+апр!G22+май!G22+июнь!G22+июль!G22+авг!G22+сен!G22+окт!G22+ноя!G22+дек!G22</f>
        <v>227062.63999999996</v>
      </c>
    </row>
    <row r="25" spans="1:5" ht="31.5" x14ac:dyDescent="0.25">
      <c r="A25" s="4">
        <f t="shared" si="0"/>
        <v>15</v>
      </c>
      <c r="B25" s="21" t="s">
        <v>61</v>
      </c>
      <c r="C25" s="9">
        <f>янв!G23+фев!G23+мар!G23+апр!G23+май!G23+июнь!G23+июль!G23+авг!G23+сен!G23+окт!G23+ноя!G23+дек!G23</f>
        <v>316783.44000000006</v>
      </c>
    </row>
    <row r="26" spans="1:5" x14ac:dyDescent="0.25">
      <c r="A26" s="4">
        <f t="shared" si="0"/>
        <v>16</v>
      </c>
      <c r="B26" s="12" t="s">
        <v>31</v>
      </c>
      <c r="C26" s="9">
        <f>янв!G24+фев!G24+мар!G24+апр!G24+май!G24+июнь!G24+июль!G24+авг!G24+сен!G24+окт!G24+ноя!G24+дек!G24</f>
        <v>292738.08</v>
      </c>
    </row>
    <row r="27" spans="1:5" x14ac:dyDescent="0.25">
      <c r="A27" s="4">
        <f t="shared" si="0"/>
        <v>17</v>
      </c>
      <c r="B27" s="12" t="s">
        <v>33</v>
      </c>
      <c r="C27" s="9">
        <f>янв!G25+фев!G25+мар!G25+апр!G25+май!G25+июнь!G25+июль!G25+авг!G25+сен!G25+окт!G25+ноя!G25+дек!G25</f>
        <v>176422.15000000002</v>
      </c>
    </row>
    <row r="28" spans="1:5" x14ac:dyDescent="0.25">
      <c r="A28" s="4">
        <f t="shared" si="0"/>
        <v>18</v>
      </c>
      <c r="B28" s="12" t="s">
        <v>34</v>
      </c>
      <c r="C28" s="9">
        <f>янв!G26+фев!G26+мар!G26+апр!G26+май!G26+июнь!G26+июль!G26+авг!G26+сен!G26+окт!G26+ноя!G26+дек!G26</f>
        <v>14407.090000000006</v>
      </c>
    </row>
    <row r="29" spans="1:5" ht="48.75" customHeight="1" x14ac:dyDescent="0.25">
      <c r="A29" s="4">
        <f t="shared" si="0"/>
        <v>19</v>
      </c>
      <c r="B29" s="19" t="s">
        <v>36</v>
      </c>
      <c r="C29" s="9">
        <f>янв!G27+фев!G27+мар!G27+апр!G27+май!G27+июнь!G27+июль!G27+авг!G27+сен!G27+окт!G27+ноя!G27+дек!G27</f>
        <v>136220.33000000002</v>
      </c>
    </row>
    <row r="30" spans="1:5" s="3" customFormat="1" ht="31.5" x14ac:dyDescent="0.25">
      <c r="A30" s="4">
        <f t="shared" si="0"/>
        <v>20</v>
      </c>
      <c r="B30" s="20" t="s">
        <v>37</v>
      </c>
      <c r="C30" s="9">
        <f>янв!G28+фев!G28+мар!G28+апр!G28+май!G28+июнь!G28+июль!G28+авг!G28+сен!G28+окт!G28+ноя!G28+дек!G28</f>
        <v>194366.31000000003</v>
      </c>
    </row>
    <row r="31" spans="1:5" s="22" customFormat="1" x14ac:dyDescent="0.25">
      <c r="A31" s="76" t="s">
        <v>39</v>
      </c>
      <c r="B31" s="77"/>
      <c r="C31" s="9">
        <f>SUM(C11:C30)</f>
        <v>1658305.9100000004</v>
      </c>
      <c r="E31" s="66"/>
    </row>
    <row r="32" spans="1:5" s="32" customFormat="1" x14ac:dyDescent="0.25">
      <c r="A32" s="40" t="s">
        <v>38</v>
      </c>
      <c r="B32" s="40"/>
      <c r="C32" s="9"/>
    </row>
    <row r="33" spans="1:7" s="3" customFormat="1" ht="56.25" customHeight="1" x14ac:dyDescent="0.25">
      <c r="A33" s="14" t="s">
        <v>0</v>
      </c>
      <c r="B33" s="50" t="s">
        <v>1</v>
      </c>
      <c r="C33" s="47" t="s">
        <v>68</v>
      </c>
    </row>
    <row r="34" spans="1:7" s="3" customFormat="1" ht="28.15" customHeight="1" x14ac:dyDescent="0.25">
      <c r="A34" s="14">
        <v>1</v>
      </c>
      <c r="B34" s="24" t="s">
        <v>38</v>
      </c>
      <c r="C34" s="9">
        <f>янв!G32+фев!G32+мар!G32+апр!G32+май!G32+июнь!G32+июль!G32+авг!G32+сен!G32+окт!G32+ноя!G32+дек!G32</f>
        <v>821097.59000000008</v>
      </c>
    </row>
    <row r="35" spans="1:7" s="3" customFormat="1" ht="36.6" customHeight="1" x14ac:dyDescent="0.25">
      <c r="A35" s="14">
        <v>2</v>
      </c>
      <c r="B35" s="20" t="s">
        <v>7</v>
      </c>
      <c r="C35" s="9">
        <f>янв!G33+фев!G33+мар!G33+апр!G33+май!G33+июнь!G33+июль!G33+авг!G33+сен!G33+окт!G33+ноя!G33+дек!G33</f>
        <v>43816.14</v>
      </c>
    </row>
    <row r="36" spans="1:7" s="3" customFormat="1" ht="34.5" customHeight="1" x14ac:dyDescent="0.25">
      <c r="A36" s="14">
        <f>A35+1</f>
        <v>3</v>
      </c>
      <c r="B36" s="20" t="s">
        <v>9</v>
      </c>
      <c r="C36" s="9">
        <f>янв!G34+фев!G34+мар!G34+апр!G34+май!G34+июнь!G34+июль!G34+авг!G34+сен!G34+окт!G34+ноя!G34+дек!G34</f>
        <v>31618.350000000002</v>
      </c>
    </row>
    <row r="37" spans="1:7" s="27" customFormat="1" x14ac:dyDescent="0.25">
      <c r="A37" s="79" t="s">
        <v>39</v>
      </c>
      <c r="B37" s="79"/>
      <c r="C37" s="9">
        <f>C34+C35+C36</f>
        <v>896532.08000000007</v>
      </c>
    </row>
    <row r="38" spans="1:7" s="22" customFormat="1" x14ac:dyDescent="0.25">
      <c r="A38" s="82" t="s">
        <v>48</v>
      </c>
      <c r="B38" s="82"/>
      <c r="C38" s="9">
        <f>C31+C37</f>
        <v>2554837.9900000002</v>
      </c>
      <c r="E38" s="66"/>
    </row>
    <row r="39" spans="1:7" ht="16.899999999999999" customHeight="1" x14ac:dyDescent="0.3">
      <c r="A39" s="48"/>
      <c r="B39" s="49" t="s">
        <v>69</v>
      </c>
      <c r="C39" s="67">
        <f>C4-C38+C5</f>
        <v>-543849.55000000028</v>
      </c>
      <c r="D39" s="38"/>
    </row>
    <row r="40" spans="1:7" ht="30.75" customHeight="1" x14ac:dyDescent="0.3">
      <c r="A40" s="71"/>
      <c r="B40" s="83"/>
      <c r="C40" s="83"/>
      <c r="D40" s="38"/>
      <c r="G40" s="39"/>
    </row>
    <row r="41" spans="1:7" ht="18.75" x14ac:dyDescent="0.3">
      <c r="A41" s="71"/>
      <c r="B41" s="83"/>
      <c r="C41" s="83"/>
      <c r="D41" s="38"/>
    </row>
    <row r="42" spans="1:7" ht="18.75" x14ac:dyDescent="0.3">
      <c r="A42" s="71"/>
      <c r="B42" s="83"/>
      <c r="C42" s="83"/>
      <c r="D42" s="38"/>
      <c r="F42" s="39"/>
    </row>
    <row r="43" spans="1:7" ht="18.75" x14ac:dyDescent="0.3">
      <c r="A43" s="71"/>
      <c r="B43" s="80"/>
      <c r="C43" s="80"/>
      <c r="D43" s="38"/>
    </row>
    <row r="44" spans="1:7" ht="18" x14ac:dyDescent="0.25">
      <c r="A44" s="38"/>
      <c r="B44" s="38"/>
      <c r="C44" s="54"/>
      <c r="D44" s="38"/>
    </row>
    <row r="45" spans="1:7" ht="18" x14ac:dyDescent="0.25">
      <c r="A45" s="38"/>
      <c r="B45" s="38"/>
      <c r="C45" s="54"/>
      <c r="D45" s="38"/>
    </row>
    <row r="46" spans="1:7" ht="18" x14ac:dyDescent="0.25">
      <c r="A46" s="38"/>
      <c r="B46" s="38"/>
      <c r="C46" s="54"/>
      <c r="D46" s="38"/>
    </row>
    <row r="47" spans="1:7" ht="18" x14ac:dyDescent="0.25">
      <c r="A47" s="38"/>
      <c r="B47" s="38"/>
      <c r="C47" s="54"/>
      <c r="D47" s="38"/>
    </row>
    <row r="48" spans="1:7" ht="18" x14ac:dyDescent="0.25">
      <c r="A48" s="38"/>
      <c r="B48" s="38"/>
      <c r="C48" s="54"/>
      <c r="D48" s="38"/>
    </row>
    <row r="49" spans="1:4" ht="18" x14ac:dyDescent="0.25">
      <c r="A49" s="38"/>
      <c r="B49" s="38"/>
      <c r="C49" s="54"/>
      <c r="D49" s="38"/>
    </row>
    <row r="50" spans="1:4" ht="18" x14ac:dyDescent="0.25">
      <c r="A50" s="38"/>
      <c r="B50" s="38"/>
      <c r="C50" s="54"/>
      <c r="D50" s="38"/>
    </row>
    <row r="51" spans="1:4" ht="18" x14ac:dyDescent="0.25">
      <c r="A51" s="38"/>
      <c r="B51" s="38"/>
      <c r="C51" s="54"/>
      <c r="D51" s="38"/>
    </row>
    <row r="52" spans="1:4" ht="18" x14ac:dyDescent="0.25">
      <c r="A52" s="38"/>
      <c r="B52" s="38"/>
      <c r="C52" s="54"/>
      <c r="D52" s="38"/>
    </row>
    <row r="53" spans="1:4" ht="18" x14ac:dyDescent="0.25">
      <c r="A53" s="38"/>
      <c r="B53" s="38"/>
      <c r="C53" s="54"/>
      <c r="D53" s="38"/>
    </row>
    <row r="54" spans="1:4" ht="18" x14ac:dyDescent="0.25">
      <c r="A54" s="38"/>
      <c r="B54" s="38"/>
      <c r="C54" s="54"/>
      <c r="D54" s="38"/>
    </row>
    <row r="55" spans="1:4" ht="18" x14ac:dyDescent="0.25">
      <c r="A55" s="38"/>
      <c r="B55" s="38"/>
      <c r="C55" s="54"/>
      <c r="D55" s="38"/>
    </row>
    <row r="56" spans="1:4" ht="18" x14ac:dyDescent="0.25">
      <c r="A56" s="38"/>
      <c r="B56" s="38"/>
      <c r="C56" s="54"/>
      <c r="D56" s="38"/>
    </row>
    <row r="57" spans="1:4" ht="18" x14ac:dyDescent="0.25">
      <c r="A57" s="38"/>
      <c r="B57" s="38"/>
      <c r="C57" s="54"/>
      <c r="D57" s="38"/>
    </row>
    <row r="58" spans="1:4" ht="18" x14ac:dyDescent="0.25">
      <c r="A58" s="38"/>
      <c r="B58" s="38"/>
      <c r="C58" s="54"/>
      <c r="D58" s="38"/>
    </row>
    <row r="59" spans="1:4" ht="18" x14ac:dyDescent="0.25">
      <c r="A59" s="38"/>
      <c r="B59" s="38"/>
      <c r="C59" s="54"/>
      <c r="D59" s="38"/>
    </row>
    <row r="60" spans="1:4" ht="18" x14ac:dyDescent="0.25">
      <c r="A60" s="38"/>
      <c r="B60" s="38"/>
      <c r="C60" s="54"/>
      <c r="D60" s="38"/>
    </row>
    <row r="61" spans="1:4" ht="18" x14ac:dyDescent="0.25">
      <c r="A61" s="38"/>
      <c r="B61" s="38"/>
      <c r="C61" s="54"/>
      <c r="D61" s="38"/>
    </row>
    <row r="62" spans="1:4" ht="18" x14ac:dyDescent="0.25">
      <c r="A62" s="38"/>
      <c r="B62" s="38"/>
      <c r="C62" s="54"/>
      <c r="D62" s="38"/>
    </row>
  </sheetData>
  <mergeCells count="8">
    <mergeCell ref="A43:C43"/>
    <mergeCell ref="B2:C2"/>
    <mergeCell ref="A31:B31"/>
    <mergeCell ref="A37:B37"/>
    <mergeCell ref="A38:B38"/>
    <mergeCell ref="A40:C40"/>
    <mergeCell ref="A41:C41"/>
    <mergeCell ref="A42:C42"/>
  </mergeCells>
  <pageMargins left="0.31496062992125984" right="0.31496062992125984" top="0.55118110236220474" bottom="0.55118110236220474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view="pageBreakPreview" topLeftCell="A13" zoomScale="55" zoomScaleNormal="85" zoomScaleSheetLayoutView="55" workbookViewId="0">
      <selection activeCell="A39" sqref="A39:G39"/>
    </sheetView>
  </sheetViews>
  <sheetFormatPr defaultColWidth="9.140625" defaultRowHeight="15.75" x14ac:dyDescent="0.25"/>
  <cols>
    <col min="1" max="1" width="13" style="1" customWidth="1"/>
    <col min="2" max="2" width="48" style="1" customWidth="1"/>
    <col min="3" max="3" width="30.28515625" style="1" customWidth="1"/>
    <col min="4" max="4" width="14.7109375" style="1" customWidth="1"/>
    <col min="5" max="5" width="12.85546875" style="1" customWidth="1"/>
    <col min="6" max="6" width="30.7109375" style="17" customWidth="1"/>
    <col min="7" max="7" width="16.85546875" style="1" customWidth="1"/>
    <col min="8" max="8" width="12" style="1" hidden="1" customWidth="1"/>
    <col min="9" max="9" width="11.140625" style="1" hidden="1" customWidth="1"/>
    <col min="10" max="16" width="9.140625" style="1"/>
    <col min="17" max="17" width="12" style="1" customWidth="1"/>
    <col min="18" max="16384" width="9.140625" style="1"/>
  </cols>
  <sheetData>
    <row r="1" spans="1:7" s="30" customFormat="1" x14ac:dyDescent="0.25">
      <c r="F1" s="2"/>
    </row>
    <row r="2" spans="1:7" s="33" customFormat="1" ht="48.75" customHeight="1" x14ac:dyDescent="0.25">
      <c r="B2" s="73" t="s">
        <v>73</v>
      </c>
      <c r="C2" s="74"/>
      <c r="D2" s="74"/>
      <c r="E2" s="74"/>
      <c r="F2" s="74"/>
      <c r="G2" s="74"/>
    </row>
    <row r="3" spans="1:7" s="36" customFormat="1" ht="18.75" customHeight="1" x14ac:dyDescent="0.25">
      <c r="A3" s="34"/>
      <c r="B3" s="35" t="s">
        <v>50</v>
      </c>
      <c r="C3" s="34"/>
      <c r="D3" s="34"/>
      <c r="E3" s="34"/>
      <c r="F3" s="34"/>
      <c r="G3" s="62">
        <v>44620</v>
      </c>
    </row>
    <row r="4" spans="1:7" s="32" customFormat="1" ht="18.75" customHeight="1" x14ac:dyDescent="0.25">
      <c r="A4" s="31"/>
      <c r="B4" s="31"/>
      <c r="C4" s="31"/>
      <c r="D4" s="31"/>
      <c r="E4" s="31"/>
      <c r="F4" s="31"/>
      <c r="G4" s="31"/>
    </row>
    <row r="5" spans="1:7" s="32" customFormat="1" ht="93.75" customHeight="1" x14ac:dyDescent="0.3">
      <c r="A5" s="71" t="s">
        <v>62</v>
      </c>
      <c r="B5" s="75"/>
      <c r="C5" s="75"/>
      <c r="D5" s="75"/>
      <c r="E5" s="75"/>
      <c r="F5" s="75"/>
      <c r="G5" s="75"/>
    </row>
    <row r="6" spans="1:7" s="30" customFormat="1" ht="66.75" customHeight="1" x14ac:dyDescent="0.3">
      <c r="A6" s="71" t="s">
        <v>52</v>
      </c>
      <c r="B6" s="75"/>
      <c r="C6" s="75"/>
      <c r="D6" s="75"/>
      <c r="E6" s="75"/>
      <c r="F6" s="75"/>
      <c r="G6" s="75"/>
    </row>
    <row r="7" spans="1:7" s="30" customFormat="1" ht="20.25" customHeight="1" x14ac:dyDescent="0.25">
      <c r="A7" s="29"/>
      <c r="B7" s="29"/>
      <c r="C7" s="29"/>
      <c r="D7" s="29"/>
      <c r="E7" s="29"/>
      <c r="F7" s="29"/>
      <c r="G7" s="29"/>
    </row>
    <row r="8" spans="1:7" ht="53.45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41</v>
      </c>
      <c r="G8" s="6" t="s">
        <v>6</v>
      </c>
    </row>
    <row r="9" spans="1:7" ht="63" x14ac:dyDescent="0.25">
      <c r="A9" s="4">
        <v>1</v>
      </c>
      <c r="B9" s="7" t="s">
        <v>10</v>
      </c>
      <c r="C9" s="4" t="s">
        <v>11</v>
      </c>
      <c r="D9" s="8">
        <v>0.34</v>
      </c>
      <c r="E9" s="8">
        <v>8627</v>
      </c>
      <c r="F9" s="5" t="s">
        <v>12</v>
      </c>
      <c r="G9" s="9">
        <f>D9*E9</f>
        <v>2933.1800000000003</v>
      </c>
    </row>
    <row r="10" spans="1:7" ht="48" customHeight="1" x14ac:dyDescent="0.25">
      <c r="A10" s="4">
        <f>A9+1</f>
        <v>2</v>
      </c>
      <c r="B10" s="7" t="s">
        <v>42</v>
      </c>
      <c r="C10" s="4" t="s">
        <v>11</v>
      </c>
      <c r="D10" s="8">
        <v>0.08</v>
      </c>
      <c r="E10" s="8">
        <v>8627</v>
      </c>
      <c r="F10" s="5" t="s">
        <v>12</v>
      </c>
      <c r="G10" s="9">
        <f t="shared" ref="G10:G28" si="0">D10*E10</f>
        <v>690.16</v>
      </c>
    </row>
    <row r="11" spans="1:7" ht="47.25" x14ac:dyDescent="0.25">
      <c r="A11" s="4">
        <f t="shared" ref="A11:A28" si="1">A10+1</f>
        <v>3</v>
      </c>
      <c r="B11" s="7" t="s">
        <v>14</v>
      </c>
      <c r="C11" s="4" t="s">
        <v>13</v>
      </c>
      <c r="D11" s="8">
        <v>0.17</v>
      </c>
      <c r="E11" s="8">
        <v>8627</v>
      </c>
      <c r="F11" s="5" t="s">
        <v>12</v>
      </c>
      <c r="G11" s="9">
        <f t="shared" si="0"/>
        <v>1466.5900000000001</v>
      </c>
    </row>
    <row r="12" spans="1:7" ht="54.75" customHeight="1" x14ac:dyDescent="0.25">
      <c r="A12" s="4">
        <f t="shared" si="1"/>
        <v>4</v>
      </c>
      <c r="B12" s="7" t="s">
        <v>15</v>
      </c>
      <c r="C12" s="4" t="s">
        <v>16</v>
      </c>
      <c r="D12" s="8">
        <v>7.0000000000000007E-2</v>
      </c>
      <c r="E12" s="8">
        <v>8627</v>
      </c>
      <c r="F12" s="5" t="s">
        <v>12</v>
      </c>
      <c r="G12" s="9">
        <f t="shared" si="0"/>
        <v>603.8900000000001</v>
      </c>
    </row>
    <row r="13" spans="1:7" ht="78.75" x14ac:dyDescent="0.25">
      <c r="A13" s="4">
        <f t="shared" si="1"/>
        <v>5</v>
      </c>
      <c r="B13" s="7" t="s">
        <v>17</v>
      </c>
      <c r="C13" s="4" t="s">
        <v>18</v>
      </c>
      <c r="D13" s="8">
        <v>0.04</v>
      </c>
      <c r="E13" s="8">
        <v>8627</v>
      </c>
      <c r="F13" s="5" t="s">
        <v>12</v>
      </c>
      <c r="G13" s="9">
        <f t="shared" si="0"/>
        <v>345.08</v>
      </c>
    </row>
    <row r="14" spans="1:7" ht="48.75" customHeight="1" x14ac:dyDescent="0.25">
      <c r="A14" s="4">
        <f t="shared" si="1"/>
        <v>6</v>
      </c>
      <c r="B14" s="7" t="s">
        <v>19</v>
      </c>
      <c r="C14" s="4" t="s">
        <v>20</v>
      </c>
      <c r="D14" s="8">
        <v>0.21</v>
      </c>
      <c r="E14" s="8">
        <v>8627</v>
      </c>
      <c r="F14" s="5" t="s">
        <v>12</v>
      </c>
      <c r="G14" s="9">
        <f t="shared" si="0"/>
        <v>1811.6699999999998</v>
      </c>
    </row>
    <row r="15" spans="1:7" ht="45" customHeight="1" x14ac:dyDescent="0.25">
      <c r="A15" s="4">
        <f t="shared" si="1"/>
        <v>7</v>
      </c>
      <c r="B15" s="7" t="s">
        <v>43</v>
      </c>
      <c r="C15" s="4" t="s">
        <v>22</v>
      </c>
      <c r="D15" s="8">
        <v>0.19</v>
      </c>
      <c r="E15" s="8">
        <v>8627</v>
      </c>
      <c r="F15" s="5" t="s">
        <v>12</v>
      </c>
      <c r="G15" s="9">
        <f t="shared" si="0"/>
        <v>1639.13</v>
      </c>
    </row>
    <row r="16" spans="1:7" ht="50.25" customHeight="1" x14ac:dyDescent="0.25">
      <c r="A16" s="4">
        <f t="shared" si="1"/>
        <v>8</v>
      </c>
      <c r="B16" s="7" t="s">
        <v>23</v>
      </c>
      <c r="C16" s="4" t="s">
        <v>22</v>
      </c>
      <c r="D16" s="8">
        <v>0.2</v>
      </c>
      <c r="E16" s="8">
        <v>8627</v>
      </c>
      <c r="F16" s="5" t="s">
        <v>12</v>
      </c>
      <c r="G16" s="9">
        <f t="shared" si="0"/>
        <v>1725.4</v>
      </c>
    </row>
    <row r="17" spans="1:9" ht="33" customHeight="1" x14ac:dyDescent="0.25">
      <c r="A17" s="4">
        <f t="shared" si="1"/>
        <v>9</v>
      </c>
      <c r="B17" s="7" t="s">
        <v>44</v>
      </c>
      <c r="C17" s="4" t="s">
        <v>11</v>
      </c>
      <c r="D17" s="8">
        <v>0.54</v>
      </c>
      <c r="E17" s="8">
        <v>8627</v>
      </c>
      <c r="F17" s="11" t="s">
        <v>45</v>
      </c>
      <c r="G17" s="9">
        <f t="shared" si="0"/>
        <v>4658.58</v>
      </c>
    </row>
    <row r="18" spans="1:9" ht="24.75" customHeight="1" x14ac:dyDescent="0.25">
      <c r="A18" s="4">
        <f t="shared" si="1"/>
        <v>10</v>
      </c>
      <c r="B18" s="7" t="s">
        <v>24</v>
      </c>
      <c r="C18" s="4" t="s">
        <v>11</v>
      </c>
      <c r="D18" s="8">
        <v>0.46</v>
      </c>
      <c r="E18" s="8">
        <v>8627</v>
      </c>
      <c r="F18" s="11" t="s">
        <v>45</v>
      </c>
      <c r="G18" s="9">
        <f t="shared" si="0"/>
        <v>3968.42</v>
      </c>
    </row>
    <row r="19" spans="1:9" ht="28.5" customHeight="1" x14ac:dyDescent="0.25">
      <c r="A19" s="4">
        <f t="shared" si="1"/>
        <v>11</v>
      </c>
      <c r="B19" s="7" t="s">
        <v>25</v>
      </c>
      <c r="C19" s="4" t="s">
        <v>22</v>
      </c>
      <c r="D19" s="8">
        <v>0.05</v>
      </c>
      <c r="E19" s="8">
        <v>8627</v>
      </c>
      <c r="F19" s="5" t="s">
        <v>26</v>
      </c>
      <c r="G19" s="9">
        <f t="shared" si="0"/>
        <v>431.35</v>
      </c>
    </row>
    <row r="20" spans="1:9" ht="88.5" customHeight="1" x14ac:dyDescent="0.25">
      <c r="A20" s="4">
        <f t="shared" si="1"/>
        <v>12</v>
      </c>
      <c r="B20" s="7" t="s">
        <v>27</v>
      </c>
      <c r="C20" s="4" t="s">
        <v>22</v>
      </c>
      <c r="D20" s="8">
        <v>0.08</v>
      </c>
      <c r="E20" s="8">
        <v>8627</v>
      </c>
      <c r="F20" s="5" t="s">
        <v>46</v>
      </c>
      <c r="G20" s="9">
        <f t="shared" si="0"/>
        <v>690.16</v>
      </c>
    </row>
    <row r="21" spans="1:9" ht="31.5" x14ac:dyDescent="0.25">
      <c r="A21" s="4">
        <f t="shared" si="1"/>
        <v>13</v>
      </c>
      <c r="B21" s="7" t="s">
        <v>28</v>
      </c>
      <c r="C21" s="4" t="s">
        <v>29</v>
      </c>
      <c r="D21" s="8">
        <v>0.48</v>
      </c>
      <c r="E21" s="8">
        <v>8627</v>
      </c>
      <c r="F21" s="5" t="s">
        <v>47</v>
      </c>
      <c r="G21" s="9">
        <f t="shared" si="0"/>
        <v>4140.96</v>
      </c>
    </row>
    <row r="22" spans="1:9" ht="48" customHeight="1" x14ac:dyDescent="0.25">
      <c r="A22" s="4">
        <f t="shared" si="1"/>
        <v>14</v>
      </c>
      <c r="B22" s="21" t="s">
        <v>40</v>
      </c>
      <c r="C22" s="4" t="s">
        <v>20</v>
      </c>
      <c r="D22" s="8">
        <v>2.2000000000000002</v>
      </c>
      <c r="E22" s="8">
        <v>8627</v>
      </c>
      <c r="F22" s="11" t="s">
        <v>45</v>
      </c>
      <c r="G22" s="9">
        <f>D22*E22</f>
        <v>18979.400000000001</v>
      </c>
      <c r="H22" s="1">
        <f>(11500*1.302+42.41)*1.06</f>
        <v>15916.3346</v>
      </c>
      <c r="I22" s="1">
        <f>H22/E22</f>
        <v>1.8449443143618871</v>
      </c>
    </row>
    <row r="23" spans="1:9" ht="47.25" x14ac:dyDescent="0.25">
      <c r="A23" s="4">
        <f t="shared" si="1"/>
        <v>15</v>
      </c>
      <c r="B23" s="21" t="s">
        <v>61</v>
      </c>
      <c r="C23" s="4" t="s">
        <v>51</v>
      </c>
      <c r="D23" s="8">
        <v>3.07</v>
      </c>
      <c r="E23" s="8">
        <v>8627</v>
      </c>
      <c r="F23" s="5" t="s">
        <v>30</v>
      </c>
      <c r="G23" s="9">
        <f t="shared" si="0"/>
        <v>26484.89</v>
      </c>
      <c r="H23" s="1">
        <f>(11500*1.302+488.82)*1.06</f>
        <v>16389.529200000001</v>
      </c>
      <c r="I23" s="1">
        <f>H23/E23</f>
        <v>1.8997947374521851</v>
      </c>
    </row>
    <row r="24" spans="1:9" ht="31.5" x14ac:dyDescent="0.25">
      <c r="A24" s="4">
        <f>A23+1</f>
        <v>16</v>
      </c>
      <c r="B24" s="12" t="s">
        <v>31</v>
      </c>
      <c r="C24" s="13" t="s">
        <v>32</v>
      </c>
      <c r="D24" s="8">
        <f>5883*1.04</f>
        <v>6118.3200000000006</v>
      </c>
      <c r="E24" s="8">
        <v>4</v>
      </c>
      <c r="F24" s="11" t="s">
        <v>45</v>
      </c>
      <c r="G24" s="9">
        <f t="shared" si="0"/>
        <v>24473.280000000002</v>
      </c>
    </row>
    <row r="25" spans="1:9" x14ac:dyDescent="0.25">
      <c r="A25" s="4">
        <f t="shared" si="1"/>
        <v>17</v>
      </c>
      <c r="B25" s="12" t="s">
        <v>33</v>
      </c>
      <c r="C25" s="13" t="s">
        <v>11</v>
      </c>
      <c r="D25" s="8">
        <v>1.71</v>
      </c>
      <c r="E25" s="8">
        <v>8627</v>
      </c>
      <c r="F25" s="11" t="s">
        <v>45</v>
      </c>
      <c r="G25" s="9">
        <f t="shared" si="0"/>
        <v>14752.17</v>
      </c>
    </row>
    <row r="26" spans="1:9" x14ac:dyDescent="0.25">
      <c r="A26" s="4">
        <f t="shared" si="1"/>
        <v>18</v>
      </c>
      <c r="B26" s="12" t="s">
        <v>34</v>
      </c>
      <c r="C26" s="13" t="s">
        <v>35</v>
      </c>
      <c r="D26" s="8">
        <v>0.14000000000000001</v>
      </c>
      <c r="E26" s="8">
        <v>8627</v>
      </c>
      <c r="F26" s="11" t="s">
        <v>45</v>
      </c>
      <c r="G26" s="9">
        <f t="shared" si="0"/>
        <v>1207.7800000000002</v>
      </c>
    </row>
    <row r="27" spans="1:9" ht="37.5" customHeight="1" x14ac:dyDescent="0.25">
      <c r="A27" s="4">
        <f t="shared" si="1"/>
        <v>19</v>
      </c>
      <c r="B27" s="19" t="s">
        <v>36</v>
      </c>
      <c r="C27" s="10" t="s">
        <v>11</v>
      </c>
      <c r="D27" s="8">
        <v>1.32</v>
      </c>
      <c r="E27" s="8">
        <v>8627</v>
      </c>
      <c r="F27" s="11" t="s">
        <v>45</v>
      </c>
      <c r="G27" s="9">
        <f t="shared" si="0"/>
        <v>11387.640000000001</v>
      </c>
    </row>
    <row r="28" spans="1:9" s="3" customFormat="1" ht="66" customHeight="1" x14ac:dyDescent="0.25">
      <c r="A28" s="18">
        <f t="shared" si="1"/>
        <v>20</v>
      </c>
      <c r="B28" s="20" t="s">
        <v>64</v>
      </c>
      <c r="C28" s="15" t="s">
        <v>11</v>
      </c>
      <c r="D28" s="16">
        <v>1.82</v>
      </c>
      <c r="E28" s="15">
        <v>8627</v>
      </c>
      <c r="F28" s="11" t="s">
        <v>21</v>
      </c>
      <c r="G28" s="9">
        <f t="shared" si="0"/>
        <v>15701.140000000001</v>
      </c>
    </row>
    <row r="29" spans="1:9" s="22" customFormat="1" x14ac:dyDescent="0.25">
      <c r="A29" s="76" t="s">
        <v>39</v>
      </c>
      <c r="B29" s="77"/>
      <c r="C29" s="76"/>
      <c r="D29" s="76"/>
      <c r="E29" s="76"/>
      <c r="F29" s="76"/>
      <c r="G29" s="65">
        <f>SUM(G9:G28)</f>
        <v>138090.87</v>
      </c>
    </row>
    <row r="30" spans="1:9" s="3" customFormat="1" x14ac:dyDescent="0.25">
      <c r="A30" s="78" t="s">
        <v>38</v>
      </c>
      <c r="B30" s="78"/>
      <c r="C30" s="78"/>
      <c r="D30" s="78"/>
      <c r="E30" s="78"/>
      <c r="F30" s="78"/>
      <c r="G30" s="78"/>
    </row>
    <row r="31" spans="1:9" s="3" customFormat="1" ht="56.25" customHeight="1" x14ac:dyDescent="0.25">
      <c r="A31" s="14" t="s">
        <v>0</v>
      </c>
      <c r="B31" s="14" t="s">
        <v>1</v>
      </c>
      <c r="C31" s="14" t="s">
        <v>2</v>
      </c>
      <c r="D31" s="14" t="s">
        <v>3</v>
      </c>
      <c r="E31" s="14" t="s">
        <v>4</v>
      </c>
      <c r="F31" s="23" t="s">
        <v>41</v>
      </c>
      <c r="G31" s="14" t="s">
        <v>5</v>
      </c>
    </row>
    <row r="32" spans="1:9" s="3" customFormat="1" ht="28.15" customHeight="1" x14ac:dyDescent="0.25">
      <c r="A32" s="14">
        <v>1</v>
      </c>
      <c r="B32" s="24" t="s">
        <v>38</v>
      </c>
      <c r="C32" s="25"/>
      <c r="D32" s="16"/>
      <c r="E32" s="14"/>
      <c r="F32" s="23" t="s">
        <v>59</v>
      </c>
      <c r="G32" s="26">
        <f>6918.42+2813</f>
        <v>9731.42</v>
      </c>
    </row>
    <row r="33" spans="1:17" s="3" customFormat="1" ht="36.6" customHeight="1" x14ac:dyDescent="0.25">
      <c r="A33" s="14">
        <v>2</v>
      </c>
      <c r="B33" s="20" t="s">
        <v>7</v>
      </c>
      <c r="C33" s="14" t="s">
        <v>8</v>
      </c>
      <c r="D33" s="16">
        <v>14.62</v>
      </c>
      <c r="E33" s="16">
        <v>2997</v>
      </c>
      <c r="F33" s="23" t="s">
        <v>60</v>
      </c>
      <c r="G33" s="26">
        <v>0</v>
      </c>
    </row>
    <row r="34" spans="1:17" s="3" customFormat="1" ht="34.5" customHeight="1" x14ac:dyDescent="0.25">
      <c r="A34" s="14">
        <f>A33+1</f>
        <v>3</v>
      </c>
      <c r="B34" s="20" t="s">
        <v>9</v>
      </c>
      <c r="C34" s="14" t="s">
        <v>8</v>
      </c>
      <c r="D34" s="16">
        <v>10.55</v>
      </c>
      <c r="E34" s="16">
        <v>2997</v>
      </c>
      <c r="F34" s="23" t="s">
        <v>60</v>
      </c>
      <c r="G34" s="26">
        <v>0</v>
      </c>
    </row>
    <row r="35" spans="1:17" s="27" customFormat="1" x14ac:dyDescent="0.25">
      <c r="A35" s="79" t="s">
        <v>39</v>
      </c>
      <c r="B35" s="79"/>
      <c r="C35" s="79"/>
      <c r="D35" s="79"/>
      <c r="E35" s="79"/>
      <c r="F35" s="79"/>
      <c r="G35" s="63">
        <f>SUM(G32:G34)</f>
        <v>9731.42</v>
      </c>
    </row>
    <row r="36" spans="1:17" s="22" customFormat="1" x14ac:dyDescent="0.25">
      <c r="A36" s="76" t="s">
        <v>48</v>
      </c>
      <c r="B36" s="76"/>
      <c r="C36" s="76"/>
      <c r="D36" s="76"/>
      <c r="E36" s="76"/>
      <c r="F36" s="76"/>
      <c r="G36" s="64">
        <f>G29+G35</f>
        <v>147822.29</v>
      </c>
    </row>
    <row r="37" spans="1:17" ht="27" customHeight="1" x14ac:dyDescent="0.3">
      <c r="A37" s="71" t="s">
        <v>72</v>
      </c>
      <c r="B37" s="75"/>
      <c r="C37" s="75"/>
      <c r="D37" s="75"/>
      <c r="E37" s="75"/>
      <c r="F37" s="75"/>
      <c r="G37" s="75"/>
      <c r="Q37" s="55"/>
    </row>
    <row r="38" spans="1:17" ht="22.5" customHeight="1" x14ac:dyDescent="0.3">
      <c r="A38" s="71" t="s">
        <v>74</v>
      </c>
      <c r="B38" s="75"/>
      <c r="C38" s="75"/>
      <c r="D38" s="75"/>
      <c r="E38" s="75"/>
      <c r="F38" s="75"/>
      <c r="G38" s="75"/>
      <c r="Q38" s="55"/>
    </row>
    <row r="39" spans="1:17" ht="16.5" x14ac:dyDescent="0.3">
      <c r="A39" s="71" t="s">
        <v>53</v>
      </c>
      <c r="B39" s="75"/>
      <c r="C39" s="75"/>
      <c r="D39" s="75"/>
      <c r="E39" s="75"/>
      <c r="F39" s="75"/>
      <c r="G39" s="75"/>
      <c r="Q39" s="55"/>
    </row>
    <row r="40" spans="1:17" ht="16.5" x14ac:dyDescent="0.3">
      <c r="A40" s="71" t="s">
        <v>54</v>
      </c>
      <c r="B40" s="75"/>
      <c r="C40" s="75"/>
      <c r="D40" s="75"/>
      <c r="E40" s="75"/>
      <c r="F40" s="75"/>
      <c r="G40" s="75"/>
      <c r="Q40" s="56"/>
    </row>
    <row r="41" spans="1:17" ht="16.5" x14ac:dyDescent="0.3">
      <c r="A41" s="71" t="s">
        <v>55</v>
      </c>
      <c r="B41" s="72"/>
      <c r="C41" s="72"/>
      <c r="D41" s="72"/>
      <c r="E41" s="72"/>
      <c r="F41" s="72"/>
      <c r="G41" s="72"/>
      <c r="Q41" s="57"/>
    </row>
    <row r="42" spans="1:17" x14ac:dyDescent="0.25">
      <c r="Q42" s="58"/>
    </row>
    <row r="43" spans="1:17" x14ac:dyDescent="0.25">
      <c r="B43" s="1" t="s">
        <v>56</v>
      </c>
      <c r="C43" s="1" t="s">
        <v>63</v>
      </c>
      <c r="D43" s="28"/>
      <c r="E43" s="28"/>
      <c r="Q43" s="57"/>
    </row>
    <row r="44" spans="1:17" x14ac:dyDescent="0.25">
      <c r="Q44" s="59"/>
    </row>
    <row r="45" spans="1:17" x14ac:dyDescent="0.25">
      <c r="B45" s="1" t="s">
        <v>58</v>
      </c>
      <c r="C45" s="37" t="s">
        <v>57</v>
      </c>
      <c r="D45" s="28"/>
      <c r="E45" s="28"/>
      <c r="Q45" s="56"/>
    </row>
    <row r="46" spans="1:17" x14ac:dyDescent="0.25">
      <c r="Q46" s="57"/>
    </row>
    <row r="47" spans="1:17" x14ac:dyDescent="0.25">
      <c r="Q47" s="57"/>
    </row>
    <row r="48" spans="1:17" x14ac:dyDescent="0.25">
      <c r="Q48" s="60"/>
    </row>
    <row r="49" spans="17:17" x14ac:dyDescent="0.25">
      <c r="Q49" s="59"/>
    </row>
    <row r="50" spans="17:17" x14ac:dyDescent="0.25">
      <c r="Q50" s="61"/>
    </row>
    <row r="51" spans="17:17" x14ac:dyDescent="0.25">
      <c r="Q51" s="55"/>
    </row>
    <row r="52" spans="17:17" x14ac:dyDescent="0.25">
      <c r="Q52" s="55"/>
    </row>
    <row r="53" spans="17:17" x14ac:dyDescent="0.25">
      <c r="Q53" s="55"/>
    </row>
    <row r="54" spans="17:17" x14ac:dyDescent="0.25">
      <c r="Q54" s="55"/>
    </row>
  </sheetData>
  <mergeCells count="12">
    <mergeCell ref="A41:G41"/>
    <mergeCell ref="B2:G2"/>
    <mergeCell ref="A5:G5"/>
    <mergeCell ref="A6:G6"/>
    <mergeCell ref="A29:F29"/>
    <mergeCell ref="A30:G30"/>
    <mergeCell ref="A35:F35"/>
    <mergeCell ref="A36:F36"/>
    <mergeCell ref="A37:G37"/>
    <mergeCell ref="A38:G38"/>
    <mergeCell ref="A39:G39"/>
    <mergeCell ref="A40:G40"/>
  </mergeCells>
  <pageMargins left="0.78740157480314965" right="0.31496062992125984" top="0.23622047244094491" bottom="0.15748031496062992" header="0.15748031496062992" footer="0.15748031496062992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view="pageBreakPreview" topLeftCell="A13" zoomScale="55" zoomScaleNormal="85" zoomScaleSheetLayoutView="55" workbookViewId="0">
      <selection activeCell="A39" sqref="A39:G39"/>
    </sheetView>
  </sheetViews>
  <sheetFormatPr defaultColWidth="9.140625" defaultRowHeight="15.75" x14ac:dyDescent="0.25"/>
  <cols>
    <col min="1" max="1" width="13" style="1" customWidth="1"/>
    <col min="2" max="2" width="48" style="1" customWidth="1"/>
    <col min="3" max="3" width="30.28515625" style="1" customWidth="1"/>
    <col min="4" max="4" width="14.7109375" style="1" customWidth="1"/>
    <col min="5" max="5" width="12.85546875" style="1" customWidth="1"/>
    <col min="6" max="6" width="30.7109375" style="17" customWidth="1"/>
    <col min="7" max="7" width="16.85546875" style="1" customWidth="1"/>
    <col min="8" max="8" width="12" style="1" hidden="1" customWidth="1"/>
    <col min="9" max="9" width="11.140625" style="1" hidden="1" customWidth="1"/>
    <col min="10" max="16" width="9.140625" style="1"/>
    <col min="17" max="17" width="12" style="1" customWidth="1"/>
    <col min="18" max="16384" width="9.140625" style="1"/>
  </cols>
  <sheetData>
    <row r="1" spans="1:7" s="30" customFormat="1" x14ac:dyDescent="0.25">
      <c r="F1" s="2"/>
    </row>
    <row r="2" spans="1:7" s="33" customFormat="1" ht="48.75" customHeight="1" x14ac:dyDescent="0.25">
      <c r="B2" s="73" t="s">
        <v>76</v>
      </c>
      <c r="C2" s="74"/>
      <c r="D2" s="74"/>
      <c r="E2" s="74"/>
      <c r="F2" s="74"/>
      <c r="G2" s="74"/>
    </row>
    <row r="3" spans="1:7" s="36" customFormat="1" ht="18.75" customHeight="1" x14ac:dyDescent="0.25">
      <c r="A3" s="34"/>
      <c r="B3" s="35" t="s">
        <v>50</v>
      </c>
      <c r="C3" s="34"/>
      <c r="D3" s="34"/>
      <c r="E3" s="34"/>
      <c r="F3" s="34"/>
      <c r="G3" s="62">
        <v>44651</v>
      </c>
    </row>
    <row r="4" spans="1:7" s="32" customFormat="1" ht="18.75" customHeight="1" x14ac:dyDescent="0.25">
      <c r="A4" s="31"/>
      <c r="B4" s="31"/>
      <c r="C4" s="31"/>
      <c r="D4" s="31"/>
      <c r="E4" s="31"/>
      <c r="F4" s="31"/>
      <c r="G4" s="31"/>
    </row>
    <row r="5" spans="1:7" s="32" customFormat="1" ht="93.75" customHeight="1" x14ac:dyDescent="0.3">
      <c r="A5" s="71" t="s">
        <v>62</v>
      </c>
      <c r="B5" s="75"/>
      <c r="C5" s="75"/>
      <c r="D5" s="75"/>
      <c r="E5" s="75"/>
      <c r="F5" s="75"/>
      <c r="G5" s="75"/>
    </row>
    <row r="6" spans="1:7" s="30" customFormat="1" ht="66.75" customHeight="1" x14ac:dyDescent="0.3">
      <c r="A6" s="71" t="s">
        <v>52</v>
      </c>
      <c r="B6" s="75"/>
      <c r="C6" s="75"/>
      <c r="D6" s="75"/>
      <c r="E6" s="75"/>
      <c r="F6" s="75"/>
      <c r="G6" s="75"/>
    </row>
    <row r="7" spans="1:7" s="30" customFormat="1" ht="20.25" customHeight="1" x14ac:dyDescent="0.25">
      <c r="A7" s="29"/>
      <c r="B7" s="29"/>
      <c r="C7" s="29"/>
      <c r="D7" s="29"/>
      <c r="E7" s="29"/>
      <c r="F7" s="29"/>
      <c r="G7" s="29"/>
    </row>
    <row r="8" spans="1:7" ht="53.45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41</v>
      </c>
      <c r="G8" s="6" t="s">
        <v>6</v>
      </c>
    </row>
    <row r="9" spans="1:7" ht="63" x14ac:dyDescent="0.25">
      <c r="A9" s="4">
        <v>1</v>
      </c>
      <c r="B9" s="7" t="s">
        <v>10</v>
      </c>
      <c r="C9" s="4" t="s">
        <v>11</v>
      </c>
      <c r="D9" s="8">
        <v>0.34</v>
      </c>
      <c r="E9" s="8">
        <v>8627</v>
      </c>
      <c r="F9" s="5" t="s">
        <v>12</v>
      </c>
      <c r="G9" s="9">
        <f>D9*E9</f>
        <v>2933.1800000000003</v>
      </c>
    </row>
    <row r="10" spans="1:7" ht="48" customHeight="1" x14ac:dyDescent="0.25">
      <c r="A10" s="4">
        <f>A9+1</f>
        <v>2</v>
      </c>
      <c r="B10" s="7" t="s">
        <v>42</v>
      </c>
      <c r="C10" s="4" t="s">
        <v>11</v>
      </c>
      <c r="D10" s="8">
        <v>0.08</v>
      </c>
      <c r="E10" s="8">
        <v>8627</v>
      </c>
      <c r="F10" s="5" t="s">
        <v>12</v>
      </c>
      <c r="G10" s="9">
        <f t="shared" ref="G10:G28" si="0">D10*E10</f>
        <v>690.16</v>
      </c>
    </row>
    <row r="11" spans="1:7" ht="47.25" x14ac:dyDescent="0.25">
      <c r="A11" s="4">
        <f t="shared" ref="A11:A28" si="1">A10+1</f>
        <v>3</v>
      </c>
      <c r="B11" s="7" t="s">
        <v>14</v>
      </c>
      <c r="C11" s="4" t="s">
        <v>13</v>
      </c>
      <c r="D11" s="8">
        <v>0.17</v>
      </c>
      <c r="E11" s="8">
        <v>8627</v>
      </c>
      <c r="F11" s="5" t="s">
        <v>12</v>
      </c>
      <c r="G11" s="9">
        <f t="shared" si="0"/>
        <v>1466.5900000000001</v>
      </c>
    </row>
    <row r="12" spans="1:7" ht="54.75" customHeight="1" x14ac:dyDescent="0.25">
      <c r="A12" s="4">
        <f t="shared" si="1"/>
        <v>4</v>
      </c>
      <c r="B12" s="7" t="s">
        <v>15</v>
      </c>
      <c r="C12" s="4" t="s">
        <v>16</v>
      </c>
      <c r="D12" s="8">
        <v>7.0000000000000007E-2</v>
      </c>
      <c r="E12" s="8">
        <v>8627</v>
      </c>
      <c r="F12" s="5" t="s">
        <v>12</v>
      </c>
      <c r="G12" s="9">
        <f t="shared" si="0"/>
        <v>603.8900000000001</v>
      </c>
    </row>
    <row r="13" spans="1:7" ht="78.75" x14ac:dyDescent="0.25">
      <c r="A13" s="4">
        <f t="shared" si="1"/>
        <v>5</v>
      </c>
      <c r="B13" s="7" t="s">
        <v>17</v>
      </c>
      <c r="C13" s="4" t="s">
        <v>18</v>
      </c>
      <c r="D13" s="8">
        <v>0.04</v>
      </c>
      <c r="E13" s="8">
        <v>8627</v>
      </c>
      <c r="F13" s="5" t="s">
        <v>12</v>
      </c>
      <c r="G13" s="9">
        <f t="shared" si="0"/>
        <v>345.08</v>
      </c>
    </row>
    <row r="14" spans="1:7" ht="48.75" customHeight="1" x14ac:dyDescent="0.25">
      <c r="A14" s="4">
        <f t="shared" si="1"/>
        <v>6</v>
      </c>
      <c r="B14" s="7" t="s">
        <v>19</v>
      </c>
      <c r="C14" s="4" t="s">
        <v>20</v>
      </c>
      <c r="D14" s="8">
        <v>0.21</v>
      </c>
      <c r="E14" s="8">
        <v>8627</v>
      </c>
      <c r="F14" s="5" t="s">
        <v>12</v>
      </c>
      <c r="G14" s="9">
        <f t="shared" si="0"/>
        <v>1811.6699999999998</v>
      </c>
    </row>
    <row r="15" spans="1:7" ht="45" customHeight="1" x14ac:dyDescent="0.25">
      <c r="A15" s="4">
        <f t="shared" si="1"/>
        <v>7</v>
      </c>
      <c r="B15" s="7" t="s">
        <v>43</v>
      </c>
      <c r="C15" s="4" t="s">
        <v>22</v>
      </c>
      <c r="D15" s="8">
        <v>0.19</v>
      </c>
      <c r="E15" s="8">
        <v>8627</v>
      </c>
      <c r="F15" s="5" t="s">
        <v>12</v>
      </c>
      <c r="G15" s="9">
        <f t="shared" si="0"/>
        <v>1639.13</v>
      </c>
    </row>
    <row r="16" spans="1:7" ht="50.25" customHeight="1" x14ac:dyDescent="0.25">
      <c r="A16" s="4">
        <f t="shared" si="1"/>
        <v>8</v>
      </c>
      <c r="B16" s="7" t="s">
        <v>23</v>
      </c>
      <c r="C16" s="4" t="s">
        <v>22</v>
      </c>
      <c r="D16" s="8">
        <v>0.2</v>
      </c>
      <c r="E16" s="8">
        <v>8627</v>
      </c>
      <c r="F16" s="5" t="s">
        <v>12</v>
      </c>
      <c r="G16" s="9">
        <f t="shared" si="0"/>
        <v>1725.4</v>
      </c>
    </row>
    <row r="17" spans="1:9" ht="33" customHeight="1" x14ac:dyDescent="0.25">
      <c r="A17" s="4">
        <f t="shared" si="1"/>
        <v>9</v>
      </c>
      <c r="B17" s="7" t="s">
        <v>44</v>
      </c>
      <c r="C17" s="4" t="s">
        <v>11</v>
      </c>
      <c r="D17" s="8">
        <v>0.54</v>
      </c>
      <c r="E17" s="8">
        <v>8627</v>
      </c>
      <c r="F17" s="11" t="s">
        <v>45</v>
      </c>
      <c r="G17" s="9">
        <f t="shared" si="0"/>
        <v>4658.58</v>
      </c>
    </row>
    <row r="18" spans="1:9" ht="24.75" customHeight="1" x14ac:dyDescent="0.25">
      <c r="A18" s="4">
        <f t="shared" si="1"/>
        <v>10</v>
      </c>
      <c r="B18" s="7" t="s">
        <v>24</v>
      </c>
      <c r="C18" s="4" t="s">
        <v>11</v>
      </c>
      <c r="D18" s="8">
        <v>0.46</v>
      </c>
      <c r="E18" s="8">
        <v>8627</v>
      </c>
      <c r="F18" s="11" t="s">
        <v>45</v>
      </c>
      <c r="G18" s="9">
        <f t="shared" si="0"/>
        <v>3968.42</v>
      </c>
    </row>
    <row r="19" spans="1:9" ht="28.5" customHeight="1" x14ac:dyDescent="0.25">
      <c r="A19" s="4">
        <f t="shared" si="1"/>
        <v>11</v>
      </c>
      <c r="B19" s="7" t="s">
        <v>25</v>
      </c>
      <c r="C19" s="4" t="s">
        <v>22</v>
      </c>
      <c r="D19" s="8">
        <v>0.05</v>
      </c>
      <c r="E19" s="8">
        <v>8627</v>
      </c>
      <c r="F19" s="5" t="s">
        <v>26</v>
      </c>
      <c r="G19" s="9">
        <f t="shared" si="0"/>
        <v>431.35</v>
      </c>
    </row>
    <row r="20" spans="1:9" ht="88.5" customHeight="1" x14ac:dyDescent="0.25">
      <c r="A20" s="4">
        <f t="shared" si="1"/>
        <v>12</v>
      </c>
      <c r="B20" s="7" t="s">
        <v>27</v>
      </c>
      <c r="C20" s="4" t="s">
        <v>22</v>
      </c>
      <c r="D20" s="8">
        <v>0.08</v>
      </c>
      <c r="E20" s="8">
        <v>8627</v>
      </c>
      <c r="F20" s="5" t="s">
        <v>46</v>
      </c>
      <c r="G20" s="9">
        <f t="shared" si="0"/>
        <v>690.16</v>
      </c>
    </row>
    <row r="21" spans="1:9" ht="31.5" x14ac:dyDescent="0.25">
      <c r="A21" s="4">
        <f t="shared" si="1"/>
        <v>13</v>
      </c>
      <c r="B21" s="7" t="s">
        <v>28</v>
      </c>
      <c r="C21" s="4" t="s">
        <v>29</v>
      </c>
      <c r="D21" s="8">
        <v>0.48</v>
      </c>
      <c r="E21" s="8">
        <v>8627</v>
      </c>
      <c r="F21" s="5" t="s">
        <v>47</v>
      </c>
      <c r="G21" s="9">
        <f t="shared" si="0"/>
        <v>4140.96</v>
      </c>
    </row>
    <row r="22" spans="1:9" ht="48" customHeight="1" x14ac:dyDescent="0.25">
      <c r="A22" s="4">
        <f t="shared" si="1"/>
        <v>14</v>
      </c>
      <c r="B22" s="21" t="s">
        <v>40</v>
      </c>
      <c r="C22" s="4" t="s">
        <v>20</v>
      </c>
      <c r="D22" s="8">
        <v>2.2000000000000002</v>
      </c>
      <c r="E22" s="8">
        <v>8627</v>
      </c>
      <c r="F22" s="11" t="s">
        <v>45</v>
      </c>
      <c r="G22" s="9">
        <f>D22*E22</f>
        <v>18979.400000000001</v>
      </c>
      <c r="H22" s="1">
        <f>(11500*1.302+42.41)*1.06</f>
        <v>15916.3346</v>
      </c>
      <c r="I22" s="1">
        <f>H22/E22</f>
        <v>1.8449443143618871</v>
      </c>
    </row>
    <row r="23" spans="1:9" ht="47.25" x14ac:dyDescent="0.25">
      <c r="A23" s="4">
        <f t="shared" si="1"/>
        <v>15</v>
      </c>
      <c r="B23" s="21" t="s">
        <v>61</v>
      </c>
      <c r="C23" s="4" t="s">
        <v>51</v>
      </c>
      <c r="D23" s="8">
        <v>3.07</v>
      </c>
      <c r="E23" s="8">
        <v>8627</v>
      </c>
      <c r="F23" s="5" t="s">
        <v>30</v>
      </c>
      <c r="G23" s="9">
        <f t="shared" si="0"/>
        <v>26484.89</v>
      </c>
      <c r="H23" s="1">
        <f>(11500*1.302+488.82)*1.06</f>
        <v>16389.529200000001</v>
      </c>
      <c r="I23" s="1">
        <f>H23/E23</f>
        <v>1.8997947374521851</v>
      </c>
    </row>
    <row r="24" spans="1:9" ht="31.5" x14ac:dyDescent="0.25">
      <c r="A24" s="4">
        <f>A23+1</f>
        <v>16</v>
      </c>
      <c r="B24" s="12" t="s">
        <v>31</v>
      </c>
      <c r="C24" s="13" t="s">
        <v>32</v>
      </c>
      <c r="D24" s="8">
        <f>5883*1.04</f>
        <v>6118.3200000000006</v>
      </c>
      <c r="E24" s="8">
        <v>4</v>
      </c>
      <c r="F24" s="11" t="s">
        <v>45</v>
      </c>
      <c r="G24" s="9">
        <f t="shared" si="0"/>
        <v>24473.280000000002</v>
      </c>
    </row>
    <row r="25" spans="1:9" x14ac:dyDescent="0.25">
      <c r="A25" s="4">
        <f t="shared" si="1"/>
        <v>17</v>
      </c>
      <c r="B25" s="12" t="s">
        <v>33</v>
      </c>
      <c r="C25" s="13" t="s">
        <v>11</v>
      </c>
      <c r="D25" s="8">
        <v>1.71</v>
      </c>
      <c r="E25" s="8">
        <v>8627</v>
      </c>
      <c r="F25" s="11" t="s">
        <v>45</v>
      </c>
      <c r="G25" s="9">
        <f t="shared" si="0"/>
        <v>14752.17</v>
      </c>
    </row>
    <row r="26" spans="1:9" x14ac:dyDescent="0.25">
      <c r="A26" s="4">
        <f t="shared" si="1"/>
        <v>18</v>
      </c>
      <c r="B26" s="12" t="s">
        <v>34</v>
      </c>
      <c r="C26" s="13" t="s">
        <v>35</v>
      </c>
      <c r="D26" s="8">
        <v>0.14000000000000001</v>
      </c>
      <c r="E26" s="8">
        <v>8627</v>
      </c>
      <c r="F26" s="11" t="s">
        <v>45</v>
      </c>
      <c r="G26" s="9">
        <f t="shared" si="0"/>
        <v>1207.7800000000002</v>
      </c>
    </row>
    <row r="27" spans="1:9" ht="37.5" customHeight="1" x14ac:dyDescent="0.25">
      <c r="A27" s="4">
        <f t="shared" si="1"/>
        <v>19</v>
      </c>
      <c r="B27" s="19" t="s">
        <v>36</v>
      </c>
      <c r="C27" s="10" t="s">
        <v>11</v>
      </c>
      <c r="D27" s="8">
        <v>1.32</v>
      </c>
      <c r="E27" s="8">
        <v>8627</v>
      </c>
      <c r="F27" s="11" t="s">
        <v>45</v>
      </c>
      <c r="G27" s="9">
        <f t="shared" si="0"/>
        <v>11387.640000000001</v>
      </c>
    </row>
    <row r="28" spans="1:9" s="3" customFormat="1" ht="66" customHeight="1" x14ac:dyDescent="0.25">
      <c r="A28" s="18">
        <f t="shared" si="1"/>
        <v>20</v>
      </c>
      <c r="B28" s="20" t="s">
        <v>64</v>
      </c>
      <c r="C28" s="15" t="s">
        <v>11</v>
      </c>
      <c r="D28" s="16">
        <v>1.82</v>
      </c>
      <c r="E28" s="15">
        <v>8627</v>
      </c>
      <c r="F28" s="11" t="s">
        <v>21</v>
      </c>
      <c r="G28" s="9">
        <f t="shared" si="0"/>
        <v>15701.140000000001</v>
      </c>
    </row>
    <row r="29" spans="1:9" s="22" customFormat="1" x14ac:dyDescent="0.25">
      <c r="A29" s="76" t="s">
        <v>39</v>
      </c>
      <c r="B29" s="77"/>
      <c r="C29" s="76"/>
      <c r="D29" s="76"/>
      <c r="E29" s="76"/>
      <c r="F29" s="76"/>
      <c r="G29" s="65">
        <f>SUM(G9:G28)</f>
        <v>138090.87</v>
      </c>
    </row>
    <row r="30" spans="1:9" s="3" customFormat="1" x14ac:dyDescent="0.25">
      <c r="A30" s="78" t="s">
        <v>38</v>
      </c>
      <c r="B30" s="78"/>
      <c r="C30" s="78"/>
      <c r="D30" s="78"/>
      <c r="E30" s="78"/>
      <c r="F30" s="78"/>
      <c r="G30" s="78"/>
    </row>
    <row r="31" spans="1:9" s="3" customFormat="1" ht="56.25" customHeight="1" x14ac:dyDescent="0.25">
      <c r="A31" s="14" t="s">
        <v>0</v>
      </c>
      <c r="B31" s="14" t="s">
        <v>1</v>
      </c>
      <c r="C31" s="14" t="s">
        <v>2</v>
      </c>
      <c r="D31" s="14" t="s">
        <v>3</v>
      </c>
      <c r="E31" s="14" t="s">
        <v>4</v>
      </c>
      <c r="F31" s="23" t="s">
        <v>41</v>
      </c>
      <c r="G31" s="14" t="s">
        <v>5</v>
      </c>
    </row>
    <row r="32" spans="1:9" s="3" customFormat="1" ht="28.15" customHeight="1" x14ac:dyDescent="0.25">
      <c r="A32" s="14">
        <v>1</v>
      </c>
      <c r="B32" s="24" t="s">
        <v>38</v>
      </c>
      <c r="C32" s="25"/>
      <c r="D32" s="16"/>
      <c r="E32" s="14"/>
      <c r="F32" s="23" t="s">
        <v>59</v>
      </c>
      <c r="G32" s="26">
        <v>568517.31000000006</v>
      </c>
    </row>
    <row r="33" spans="1:17" s="3" customFormat="1" ht="36.6" customHeight="1" x14ac:dyDescent="0.25">
      <c r="A33" s="14">
        <v>2</v>
      </c>
      <c r="B33" s="20" t="s">
        <v>7</v>
      </c>
      <c r="C33" s="14" t="s">
        <v>8</v>
      </c>
      <c r="D33" s="16">
        <v>14.62</v>
      </c>
      <c r="E33" s="16">
        <v>2997</v>
      </c>
      <c r="F33" s="23" t="s">
        <v>60</v>
      </c>
      <c r="G33" s="26">
        <v>0</v>
      </c>
    </row>
    <row r="34" spans="1:17" s="3" customFormat="1" ht="34.5" customHeight="1" x14ac:dyDescent="0.25">
      <c r="A34" s="14">
        <f>A33+1</f>
        <v>3</v>
      </c>
      <c r="B34" s="20" t="s">
        <v>9</v>
      </c>
      <c r="C34" s="14" t="s">
        <v>8</v>
      </c>
      <c r="D34" s="16">
        <v>10.55</v>
      </c>
      <c r="E34" s="16">
        <v>2997</v>
      </c>
      <c r="F34" s="23" t="s">
        <v>60</v>
      </c>
      <c r="G34" s="26">
        <v>0</v>
      </c>
    </row>
    <row r="35" spans="1:17" s="27" customFormat="1" x14ac:dyDescent="0.25">
      <c r="A35" s="79" t="s">
        <v>39</v>
      </c>
      <c r="B35" s="79"/>
      <c r="C35" s="79"/>
      <c r="D35" s="79"/>
      <c r="E35" s="79"/>
      <c r="F35" s="79"/>
      <c r="G35" s="63">
        <f>SUM(G32:G34)</f>
        <v>568517.31000000006</v>
      </c>
    </row>
    <row r="36" spans="1:17" s="22" customFormat="1" x14ac:dyDescent="0.25">
      <c r="A36" s="76" t="s">
        <v>48</v>
      </c>
      <c r="B36" s="76"/>
      <c r="C36" s="76"/>
      <c r="D36" s="76"/>
      <c r="E36" s="76"/>
      <c r="F36" s="76"/>
      <c r="G36" s="64">
        <f>G29+G35</f>
        <v>706608.18</v>
      </c>
    </row>
    <row r="37" spans="1:17" ht="27" customHeight="1" x14ac:dyDescent="0.3">
      <c r="A37" s="71" t="s">
        <v>75</v>
      </c>
      <c r="B37" s="75"/>
      <c r="C37" s="75"/>
      <c r="D37" s="75"/>
      <c r="E37" s="75"/>
      <c r="F37" s="75"/>
      <c r="G37" s="75"/>
      <c r="Q37" s="55"/>
    </row>
    <row r="38" spans="1:17" ht="22.5" customHeight="1" x14ac:dyDescent="0.3">
      <c r="A38" s="71" t="s">
        <v>79</v>
      </c>
      <c r="B38" s="75"/>
      <c r="C38" s="75"/>
      <c r="D38" s="75"/>
      <c r="E38" s="75"/>
      <c r="F38" s="75"/>
      <c r="G38" s="75"/>
      <c r="Q38" s="55"/>
    </row>
    <row r="39" spans="1:17" ht="16.5" x14ac:dyDescent="0.3">
      <c r="A39" s="71" t="s">
        <v>53</v>
      </c>
      <c r="B39" s="75"/>
      <c r="C39" s="75"/>
      <c r="D39" s="75"/>
      <c r="E39" s="75"/>
      <c r="F39" s="75"/>
      <c r="G39" s="75"/>
      <c r="Q39" s="55"/>
    </row>
    <row r="40" spans="1:17" ht="16.5" x14ac:dyDescent="0.3">
      <c r="A40" s="71" t="s">
        <v>54</v>
      </c>
      <c r="B40" s="75"/>
      <c r="C40" s="75"/>
      <c r="D40" s="75"/>
      <c r="E40" s="75"/>
      <c r="F40" s="75"/>
      <c r="G40" s="75"/>
      <c r="Q40" s="56"/>
    </row>
    <row r="41" spans="1:17" ht="16.5" x14ac:dyDescent="0.3">
      <c r="A41" s="71" t="s">
        <v>55</v>
      </c>
      <c r="B41" s="72"/>
      <c r="C41" s="72"/>
      <c r="D41" s="72"/>
      <c r="E41" s="72"/>
      <c r="F41" s="72"/>
      <c r="G41" s="72"/>
      <c r="Q41" s="57"/>
    </row>
    <row r="42" spans="1:17" x14ac:dyDescent="0.25">
      <c r="Q42" s="58"/>
    </row>
    <row r="43" spans="1:17" x14ac:dyDescent="0.25">
      <c r="B43" s="1" t="s">
        <v>56</v>
      </c>
      <c r="C43" s="1" t="s">
        <v>63</v>
      </c>
      <c r="D43" s="28"/>
      <c r="E43" s="28"/>
      <c r="Q43" s="57"/>
    </row>
    <row r="44" spans="1:17" x14ac:dyDescent="0.25">
      <c r="Q44" s="59"/>
    </row>
    <row r="45" spans="1:17" x14ac:dyDescent="0.25">
      <c r="B45" s="1" t="s">
        <v>58</v>
      </c>
      <c r="C45" s="37" t="s">
        <v>57</v>
      </c>
      <c r="D45" s="28"/>
      <c r="E45" s="28"/>
      <c r="Q45" s="56"/>
    </row>
    <row r="46" spans="1:17" x14ac:dyDescent="0.25">
      <c r="Q46" s="57"/>
    </row>
    <row r="47" spans="1:17" x14ac:dyDescent="0.25">
      <c r="Q47" s="57"/>
    </row>
    <row r="48" spans="1:17" x14ac:dyDescent="0.25">
      <c r="Q48" s="60"/>
    </row>
    <row r="49" spans="17:17" x14ac:dyDescent="0.25">
      <c r="Q49" s="59"/>
    </row>
    <row r="50" spans="17:17" x14ac:dyDescent="0.25">
      <c r="Q50" s="61"/>
    </row>
    <row r="51" spans="17:17" x14ac:dyDescent="0.25">
      <c r="Q51" s="55"/>
    </row>
    <row r="52" spans="17:17" x14ac:dyDescent="0.25">
      <c r="Q52" s="55"/>
    </row>
    <row r="53" spans="17:17" x14ac:dyDescent="0.25">
      <c r="Q53" s="55"/>
    </row>
    <row r="54" spans="17:17" x14ac:dyDescent="0.25">
      <c r="Q54" s="55"/>
    </row>
  </sheetData>
  <mergeCells count="12">
    <mergeCell ref="A41:G41"/>
    <mergeCell ref="B2:G2"/>
    <mergeCell ref="A5:G5"/>
    <mergeCell ref="A6:G6"/>
    <mergeCell ref="A29:F29"/>
    <mergeCell ref="A30:G30"/>
    <mergeCell ref="A35:F35"/>
    <mergeCell ref="A36:F36"/>
    <mergeCell ref="A37:G37"/>
    <mergeCell ref="A38:G38"/>
    <mergeCell ref="A39:G39"/>
    <mergeCell ref="A40:G40"/>
  </mergeCells>
  <pageMargins left="0.78740157480314965" right="0.31496062992125984" top="0.23622047244094491" bottom="0.15748031496062992" header="0.15748031496062992" footer="0.15748031496062992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view="pageBreakPreview" topLeftCell="A13" zoomScale="55" zoomScaleNormal="85" zoomScaleSheetLayoutView="55" workbookViewId="0">
      <selection activeCell="A39" sqref="A39:G39"/>
    </sheetView>
  </sheetViews>
  <sheetFormatPr defaultColWidth="9.140625" defaultRowHeight="15.75" x14ac:dyDescent="0.25"/>
  <cols>
    <col min="1" max="1" width="13" style="1" customWidth="1"/>
    <col min="2" max="2" width="48" style="1" customWidth="1"/>
    <col min="3" max="3" width="30.28515625" style="1" customWidth="1"/>
    <col min="4" max="4" width="14.7109375" style="1" customWidth="1"/>
    <col min="5" max="5" width="12.85546875" style="1" customWidth="1"/>
    <col min="6" max="6" width="30.7109375" style="17" customWidth="1"/>
    <col min="7" max="7" width="16.85546875" style="1" customWidth="1"/>
    <col min="8" max="8" width="12" style="1" hidden="1" customWidth="1"/>
    <col min="9" max="9" width="11.140625" style="1" hidden="1" customWidth="1"/>
    <col min="10" max="16" width="9.140625" style="1"/>
    <col min="17" max="17" width="12" style="1" customWidth="1"/>
    <col min="18" max="16384" width="9.140625" style="1"/>
  </cols>
  <sheetData>
    <row r="1" spans="1:7" s="30" customFormat="1" x14ac:dyDescent="0.25">
      <c r="F1" s="2"/>
    </row>
    <row r="2" spans="1:7" s="33" customFormat="1" ht="48.75" customHeight="1" x14ac:dyDescent="0.25">
      <c r="B2" s="73" t="s">
        <v>78</v>
      </c>
      <c r="C2" s="74"/>
      <c r="D2" s="74"/>
      <c r="E2" s="74"/>
      <c r="F2" s="74"/>
      <c r="G2" s="74"/>
    </row>
    <row r="3" spans="1:7" s="36" customFormat="1" ht="18.75" customHeight="1" x14ac:dyDescent="0.25">
      <c r="A3" s="34"/>
      <c r="B3" s="35" t="s">
        <v>50</v>
      </c>
      <c r="C3" s="34"/>
      <c r="D3" s="34"/>
      <c r="E3" s="34"/>
      <c r="F3" s="34"/>
      <c r="G3" s="62">
        <v>44681</v>
      </c>
    </row>
    <row r="4" spans="1:7" s="32" customFormat="1" ht="18.75" customHeight="1" x14ac:dyDescent="0.25">
      <c r="A4" s="31"/>
      <c r="B4" s="31"/>
      <c r="C4" s="31"/>
      <c r="D4" s="31"/>
      <c r="E4" s="31"/>
      <c r="F4" s="31"/>
      <c r="G4" s="31"/>
    </row>
    <row r="5" spans="1:7" s="32" customFormat="1" ht="93.75" customHeight="1" x14ac:dyDescent="0.3">
      <c r="A5" s="71" t="s">
        <v>62</v>
      </c>
      <c r="B5" s="75"/>
      <c r="C5" s="75"/>
      <c r="D5" s="75"/>
      <c r="E5" s="75"/>
      <c r="F5" s="75"/>
      <c r="G5" s="75"/>
    </row>
    <row r="6" spans="1:7" s="30" customFormat="1" ht="66.75" customHeight="1" x14ac:dyDescent="0.3">
      <c r="A6" s="71" t="s">
        <v>52</v>
      </c>
      <c r="B6" s="75"/>
      <c r="C6" s="75"/>
      <c r="D6" s="75"/>
      <c r="E6" s="75"/>
      <c r="F6" s="75"/>
      <c r="G6" s="75"/>
    </row>
    <row r="7" spans="1:7" s="30" customFormat="1" ht="20.25" customHeight="1" x14ac:dyDescent="0.25">
      <c r="A7" s="29"/>
      <c r="B7" s="29"/>
      <c r="C7" s="29"/>
      <c r="D7" s="29"/>
      <c r="E7" s="29"/>
      <c r="F7" s="29"/>
      <c r="G7" s="29"/>
    </row>
    <row r="8" spans="1:7" ht="53.45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41</v>
      </c>
      <c r="G8" s="6" t="s">
        <v>6</v>
      </c>
    </row>
    <row r="9" spans="1:7" ht="63" x14ac:dyDescent="0.25">
      <c r="A9" s="4">
        <v>1</v>
      </c>
      <c r="B9" s="7" t="s">
        <v>10</v>
      </c>
      <c r="C9" s="4" t="s">
        <v>11</v>
      </c>
      <c r="D9" s="8">
        <v>0.34</v>
      </c>
      <c r="E9" s="8">
        <v>8627</v>
      </c>
      <c r="F9" s="5" t="s">
        <v>12</v>
      </c>
      <c r="G9" s="9">
        <f>D9*E9</f>
        <v>2933.1800000000003</v>
      </c>
    </row>
    <row r="10" spans="1:7" ht="48" customHeight="1" x14ac:dyDescent="0.25">
      <c r="A10" s="4">
        <f>A9+1</f>
        <v>2</v>
      </c>
      <c r="B10" s="7" t="s">
        <v>42</v>
      </c>
      <c r="C10" s="4" t="s">
        <v>11</v>
      </c>
      <c r="D10" s="8">
        <v>0.08</v>
      </c>
      <c r="E10" s="8">
        <v>8627</v>
      </c>
      <c r="F10" s="5" t="s">
        <v>12</v>
      </c>
      <c r="G10" s="9">
        <f t="shared" ref="G10:G28" si="0">D10*E10</f>
        <v>690.16</v>
      </c>
    </row>
    <row r="11" spans="1:7" ht="47.25" x14ac:dyDescent="0.25">
      <c r="A11" s="4">
        <f t="shared" ref="A11:A28" si="1">A10+1</f>
        <v>3</v>
      </c>
      <c r="B11" s="7" t="s">
        <v>14</v>
      </c>
      <c r="C11" s="4" t="s">
        <v>13</v>
      </c>
      <c r="D11" s="8">
        <v>0.17</v>
      </c>
      <c r="E11" s="8">
        <v>8627</v>
      </c>
      <c r="F11" s="5" t="s">
        <v>12</v>
      </c>
      <c r="G11" s="9">
        <f t="shared" si="0"/>
        <v>1466.5900000000001</v>
      </c>
    </row>
    <row r="12" spans="1:7" ht="54.75" customHeight="1" x14ac:dyDescent="0.25">
      <c r="A12" s="4">
        <f t="shared" si="1"/>
        <v>4</v>
      </c>
      <c r="B12" s="7" t="s">
        <v>15</v>
      </c>
      <c r="C12" s="4" t="s">
        <v>16</v>
      </c>
      <c r="D12" s="8">
        <v>7.0000000000000007E-2</v>
      </c>
      <c r="E12" s="8">
        <v>8627</v>
      </c>
      <c r="F12" s="5" t="s">
        <v>12</v>
      </c>
      <c r="G12" s="9">
        <f t="shared" si="0"/>
        <v>603.8900000000001</v>
      </c>
    </row>
    <row r="13" spans="1:7" ht="78.75" x14ac:dyDescent="0.25">
      <c r="A13" s="4">
        <f t="shared" si="1"/>
        <v>5</v>
      </c>
      <c r="B13" s="7" t="s">
        <v>17</v>
      </c>
      <c r="C13" s="4" t="s">
        <v>18</v>
      </c>
      <c r="D13" s="8">
        <v>0.04</v>
      </c>
      <c r="E13" s="8">
        <v>8627</v>
      </c>
      <c r="F13" s="5" t="s">
        <v>12</v>
      </c>
      <c r="G13" s="9">
        <f t="shared" si="0"/>
        <v>345.08</v>
      </c>
    </row>
    <row r="14" spans="1:7" ht="48.75" customHeight="1" x14ac:dyDescent="0.25">
      <c r="A14" s="4">
        <f t="shared" si="1"/>
        <v>6</v>
      </c>
      <c r="B14" s="7" t="s">
        <v>19</v>
      </c>
      <c r="C14" s="4" t="s">
        <v>20</v>
      </c>
      <c r="D14" s="8">
        <v>0.21</v>
      </c>
      <c r="E14" s="8">
        <v>8627</v>
      </c>
      <c r="F14" s="5" t="s">
        <v>12</v>
      </c>
      <c r="G14" s="9">
        <f t="shared" si="0"/>
        <v>1811.6699999999998</v>
      </c>
    </row>
    <row r="15" spans="1:7" ht="45" customHeight="1" x14ac:dyDescent="0.25">
      <c r="A15" s="4">
        <f t="shared" si="1"/>
        <v>7</v>
      </c>
      <c r="B15" s="7" t="s">
        <v>43</v>
      </c>
      <c r="C15" s="4" t="s">
        <v>22</v>
      </c>
      <c r="D15" s="8">
        <v>0.19</v>
      </c>
      <c r="E15" s="8">
        <v>8627</v>
      </c>
      <c r="F15" s="5" t="s">
        <v>12</v>
      </c>
      <c r="G15" s="9">
        <f t="shared" si="0"/>
        <v>1639.13</v>
      </c>
    </row>
    <row r="16" spans="1:7" ht="50.25" customHeight="1" x14ac:dyDescent="0.25">
      <c r="A16" s="4">
        <f t="shared" si="1"/>
        <v>8</v>
      </c>
      <c r="B16" s="7" t="s">
        <v>23</v>
      </c>
      <c r="C16" s="4" t="s">
        <v>22</v>
      </c>
      <c r="D16" s="8">
        <v>0.2</v>
      </c>
      <c r="E16" s="8">
        <v>8627</v>
      </c>
      <c r="F16" s="5" t="s">
        <v>12</v>
      </c>
      <c r="G16" s="9">
        <f t="shared" si="0"/>
        <v>1725.4</v>
      </c>
    </row>
    <row r="17" spans="1:9" ht="33" customHeight="1" x14ac:dyDescent="0.25">
      <c r="A17" s="4">
        <f t="shared" si="1"/>
        <v>9</v>
      </c>
      <c r="B17" s="7" t="s">
        <v>44</v>
      </c>
      <c r="C17" s="4" t="s">
        <v>11</v>
      </c>
      <c r="D17" s="8">
        <v>0.54</v>
      </c>
      <c r="E17" s="8">
        <v>8627</v>
      </c>
      <c r="F17" s="11" t="s">
        <v>45</v>
      </c>
      <c r="G17" s="9">
        <f t="shared" si="0"/>
        <v>4658.58</v>
      </c>
    </row>
    <row r="18" spans="1:9" ht="24.75" customHeight="1" x14ac:dyDescent="0.25">
      <c r="A18" s="4">
        <f t="shared" si="1"/>
        <v>10</v>
      </c>
      <c r="B18" s="7" t="s">
        <v>24</v>
      </c>
      <c r="C18" s="4" t="s">
        <v>11</v>
      </c>
      <c r="D18" s="8">
        <v>0.46</v>
      </c>
      <c r="E18" s="8">
        <v>8627</v>
      </c>
      <c r="F18" s="11" t="s">
        <v>45</v>
      </c>
      <c r="G18" s="9">
        <f t="shared" si="0"/>
        <v>3968.42</v>
      </c>
    </row>
    <row r="19" spans="1:9" ht="28.5" customHeight="1" x14ac:dyDescent="0.25">
      <c r="A19" s="4">
        <f t="shared" si="1"/>
        <v>11</v>
      </c>
      <c r="B19" s="7" t="s">
        <v>25</v>
      </c>
      <c r="C19" s="4" t="s">
        <v>22</v>
      </c>
      <c r="D19" s="8">
        <v>0.05</v>
      </c>
      <c r="E19" s="8">
        <v>8627</v>
      </c>
      <c r="F19" s="5" t="s">
        <v>26</v>
      </c>
      <c r="G19" s="9">
        <f t="shared" si="0"/>
        <v>431.35</v>
      </c>
    </row>
    <row r="20" spans="1:9" ht="88.5" customHeight="1" x14ac:dyDescent="0.25">
      <c r="A20" s="4">
        <f t="shared" si="1"/>
        <v>12</v>
      </c>
      <c r="B20" s="7" t="s">
        <v>27</v>
      </c>
      <c r="C20" s="4" t="s">
        <v>22</v>
      </c>
      <c r="D20" s="8">
        <v>0.08</v>
      </c>
      <c r="E20" s="8">
        <v>8627</v>
      </c>
      <c r="F20" s="5" t="s">
        <v>46</v>
      </c>
      <c r="G20" s="9">
        <f t="shared" si="0"/>
        <v>690.16</v>
      </c>
    </row>
    <row r="21" spans="1:9" ht="31.5" x14ac:dyDescent="0.25">
      <c r="A21" s="4">
        <f t="shared" si="1"/>
        <v>13</v>
      </c>
      <c r="B21" s="7" t="s">
        <v>28</v>
      </c>
      <c r="C21" s="4" t="s">
        <v>29</v>
      </c>
      <c r="D21" s="8">
        <v>0.48</v>
      </c>
      <c r="E21" s="8">
        <v>8627</v>
      </c>
      <c r="F21" s="5" t="s">
        <v>47</v>
      </c>
      <c r="G21" s="9">
        <f t="shared" si="0"/>
        <v>4140.96</v>
      </c>
    </row>
    <row r="22" spans="1:9" ht="48" customHeight="1" x14ac:dyDescent="0.25">
      <c r="A22" s="4">
        <f t="shared" si="1"/>
        <v>14</v>
      </c>
      <c r="B22" s="21" t="s">
        <v>40</v>
      </c>
      <c r="C22" s="4" t="s">
        <v>20</v>
      </c>
      <c r="D22" s="8">
        <v>2.2000000000000002</v>
      </c>
      <c r="E22" s="8">
        <v>8627</v>
      </c>
      <c r="F22" s="11" t="s">
        <v>45</v>
      </c>
      <c r="G22" s="9">
        <f>D22*E22</f>
        <v>18979.400000000001</v>
      </c>
      <c r="H22" s="1">
        <f>(11500*1.302+42.41)*1.06</f>
        <v>15916.3346</v>
      </c>
      <c r="I22" s="1">
        <f>H22/E22</f>
        <v>1.8449443143618871</v>
      </c>
    </row>
    <row r="23" spans="1:9" ht="47.25" x14ac:dyDescent="0.25">
      <c r="A23" s="4">
        <f t="shared" si="1"/>
        <v>15</v>
      </c>
      <c r="B23" s="21" t="s">
        <v>61</v>
      </c>
      <c r="C23" s="4" t="s">
        <v>51</v>
      </c>
      <c r="D23" s="8">
        <v>3.07</v>
      </c>
      <c r="E23" s="8">
        <v>8627</v>
      </c>
      <c r="F23" s="5" t="s">
        <v>30</v>
      </c>
      <c r="G23" s="9">
        <f t="shared" si="0"/>
        <v>26484.89</v>
      </c>
      <c r="H23" s="1">
        <f>(11500*1.302+488.82)*1.06</f>
        <v>16389.529200000001</v>
      </c>
      <c r="I23" s="1">
        <f>H23/E23</f>
        <v>1.8997947374521851</v>
      </c>
    </row>
    <row r="24" spans="1:9" ht="31.5" x14ac:dyDescent="0.25">
      <c r="A24" s="4">
        <f>A23+1</f>
        <v>16</v>
      </c>
      <c r="B24" s="12" t="s">
        <v>31</v>
      </c>
      <c r="C24" s="13" t="s">
        <v>32</v>
      </c>
      <c r="D24" s="8">
        <f>5883*1.04</f>
        <v>6118.3200000000006</v>
      </c>
      <c r="E24" s="8">
        <v>4</v>
      </c>
      <c r="F24" s="11" t="s">
        <v>45</v>
      </c>
      <c r="G24" s="9">
        <f t="shared" si="0"/>
        <v>24473.280000000002</v>
      </c>
    </row>
    <row r="25" spans="1:9" x14ac:dyDescent="0.25">
      <c r="A25" s="4">
        <f t="shared" si="1"/>
        <v>17</v>
      </c>
      <c r="B25" s="12" t="s">
        <v>33</v>
      </c>
      <c r="C25" s="13" t="s">
        <v>11</v>
      </c>
      <c r="D25" s="8">
        <v>1.71</v>
      </c>
      <c r="E25" s="8">
        <v>8627</v>
      </c>
      <c r="F25" s="11" t="s">
        <v>45</v>
      </c>
      <c r="G25" s="9">
        <f t="shared" si="0"/>
        <v>14752.17</v>
      </c>
    </row>
    <row r="26" spans="1:9" x14ac:dyDescent="0.25">
      <c r="A26" s="4">
        <f t="shared" si="1"/>
        <v>18</v>
      </c>
      <c r="B26" s="12" t="s">
        <v>34</v>
      </c>
      <c r="C26" s="13" t="s">
        <v>35</v>
      </c>
      <c r="D26" s="8">
        <v>0.14000000000000001</v>
      </c>
      <c r="E26" s="8">
        <v>8627</v>
      </c>
      <c r="F26" s="11" t="s">
        <v>45</v>
      </c>
      <c r="G26" s="9">
        <f t="shared" si="0"/>
        <v>1207.7800000000002</v>
      </c>
    </row>
    <row r="27" spans="1:9" ht="37.5" customHeight="1" x14ac:dyDescent="0.25">
      <c r="A27" s="4">
        <f t="shared" si="1"/>
        <v>19</v>
      </c>
      <c r="B27" s="19" t="s">
        <v>36</v>
      </c>
      <c r="C27" s="10" t="s">
        <v>11</v>
      </c>
      <c r="D27" s="8">
        <v>1.32</v>
      </c>
      <c r="E27" s="8">
        <v>8627</v>
      </c>
      <c r="F27" s="11" t="s">
        <v>45</v>
      </c>
      <c r="G27" s="9">
        <f t="shared" si="0"/>
        <v>11387.640000000001</v>
      </c>
    </row>
    <row r="28" spans="1:9" s="3" customFormat="1" ht="66" customHeight="1" x14ac:dyDescent="0.25">
      <c r="A28" s="18">
        <f t="shared" si="1"/>
        <v>20</v>
      </c>
      <c r="B28" s="20" t="s">
        <v>64</v>
      </c>
      <c r="C28" s="15" t="s">
        <v>11</v>
      </c>
      <c r="D28" s="16">
        <v>1.82</v>
      </c>
      <c r="E28" s="15">
        <v>8627</v>
      </c>
      <c r="F28" s="11" t="s">
        <v>21</v>
      </c>
      <c r="G28" s="9">
        <f t="shared" si="0"/>
        <v>15701.140000000001</v>
      </c>
    </row>
    <row r="29" spans="1:9" s="22" customFormat="1" x14ac:dyDescent="0.25">
      <c r="A29" s="76" t="s">
        <v>39</v>
      </c>
      <c r="B29" s="77"/>
      <c r="C29" s="76"/>
      <c r="D29" s="76"/>
      <c r="E29" s="76"/>
      <c r="F29" s="76"/>
      <c r="G29" s="65">
        <f>SUM(G9:G28)</f>
        <v>138090.87</v>
      </c>
    </row>
    <row r="30" spans="1:9" s="3" customFormat="1" x14ac:dyDescent="0.25">
      <c r="A30" s="78" t="s">
        <v>38</v>
      </c>
      <c r="B30" s="78"/>
      <c r="C30" s="78"/>
      <c r="D30" s="78"/>
      <c r="E30" s="78"/>
      <c r="F30" s="78"/>
      <c r="G30" s="78"/>
    </row>
    <row r="31" spans="1:9" s="3" customFormat="1" ht="56.25" customHeight="1" x14ac:dyDescent="0.25">
      <c r="A31" s="14" t="s">
        <v>0</v>
      </c>
      <c r="B31" s="14" t="s">
        <v>1</v>
      </c>
      <c r="C31" s="14" t="s">
        <v>2</v>
      </c>
      <c r="D31" s="14" t="s">
        <v>3</v>
      </c>
      <c r="E31" s="14" t="s">
        <v>4</v>
      </c>
      <c r="F31" s="23" t="s">
        <v>41</v>
      </c>
      <c r="G31" s="14" t="s">
        <v>5</v>
      </c>
    </row>
    <row r="32" spans="1:9" s="3" customFormat="1" ht="28.15" customHeight="1" x14ac:dyDescent="0.25">
      <c r="A32" s="14">
        <v>1</v>
      </c>
      <c r="B32" s="24" t="s">
        <v>38</v>
      </c>
      <c r="C32" s="25"/>
      <c r="D32" s="16"/>
      <c r="E32" s="14"/>
      <c r="F32" s="23" t="s">
        <v>59</v>
      </c>
      <c r="G32" s="26">
        <v>0</v>
      </c>
    </row>
    <row r="33" spans="1:17" s="3" customFormat="1" ht="36.6" customHeight="1" x14ac:dyDescent="0.25">
      <c r="A33" s="14">
        <v>2</v>
      </c>
      <c r="B33" s="20" t="s">
        <v>7</v>
      </c>
      <c r="C33" s="14" t="s">
        <v>8</v>
      </c>
      <c r="D33" s="16">
        <v>14.62</v>
      </c>
      <c r="E33" s="16">
        <v>2997</v>
      </c>
      <c r="F33" s="23" t="s">
        <v>60</v>
      </c>
      <c r="G33" s="26">
        <v>0</v>
      </c>
    </row>
    <row r="34" spans="1:17" s="3" customFormat="1" ht="34.5" customHeight="1" x14ac:dyDescent="0.25">
      <c r="A34" s="14">
        <f>A33+1</f>
        <v>3</v>
      </c>
      <c r="B34" s="20" t="s">
        <v>9</v>
      </c>
      <c r="C34" s="14" t="s">
        <v>8</v>
      </c>
      <c r="D34" s="16">
        <v>10.55</v>
      </c>
      <c r="E34" s="16">
        <v>2997</v>
      </c>
      <c r="F34" s="23" t="s">
        <v>60</v>
      </c>
      <c r="G34" s="26">
        <v>0</v>
      </c>
    </row>
    <row r="35" spans="1:17" s="27" customFormat="1" x14ac:dyDescent="0.25">
      <c r="A35" s="79" t="s">
        <v>39</v>
      </c>
      <c r="B35" s="79"/>
      <c r="C35" s="79"/>
      <c r="D35" s="79"/>
      <c r="E35" s="79"/>
      <c r="F35" s="79"/>
      <c r="G35" s="63">
        <f>SUM(G32:G34)</f>
        <v>0</v>
      </c>
    </row>
    <row r="36" spans="1:17" s="22" customFormat="1" x14ac:dyDescent="0.25">
      <c r="A36" s="76" t="s">
        <v>48</v>
      </c>
      <c r="B36" s="76"/>
      <c r="C36" s="76"/>
      <c r="D36" s="76"/>
      <c r="E36" s="76"/>
      <c r="F36" s="76"/>
      <c r="G36" s="64">
        <f>G29+G35</f>
        <v>138090.87</v>
      </c>
    </row>
    <row r="37" spans="1:17" ht="27" customHeight="1" x14ac:dyDescent="0.3">
      <c r="A37" s="71" t="s">
        <v>77</v>
      </c>
      <c r="B37" s="75"/>
      <c r="C37" s="75"/>
      <c r="D37" s="75"/>
      <c r="E37" s="75"/>
      <c r="F37" s="75"/>
      <c r="G37" s="75"/>
      <c r="Q37" s="55"/>
    </row>
    <row r="38" spans="1:17" ht="22.5" customHeight="1" x14ac:dyDescent="0.3">
      <c r="A38" s="71" t="s">
        <v>80</v>
      </c>
      <c r="B38" s="75"/>
      <c r="C38" s="75"/>
      <c r="D38" s="75"/>
      <c r="E38" s="75"/>
      <c r="F38" s="75"/>
      <c r="G38" s="75"/>
      <c r="Q38" s="55"/>
    </row>
    <row r="39" spans="1:17" ht="16.5" x14ac:dyDescent="0.3">
      <c r="A39" s="71" t="s">
        <v>53</v>
      </c>
      <c r="B39" s="75"/>
      <c r="C39" s="75"/>
      <c r="D39" s="75"/>
      <c r="E39" s="75"/>
      <c r="F39" s="75"/>
      <c r="G39" s="75"/>
      <c r="Q39" s="55"/>
    </row>
    <row r="40" spans="1:17" ht="16.5" x14ac:dyDescent="0.3">
      <c r="A40" s="71" t="s">
        <v>54</v>
      </c>
      <c r="B40" s="75"/>
      <c r="C40" s="75"/>
      <c r="D40" s="75"/>
      <c r="E40" s="75"/>
      <c r="F40" s="75"/>
      <c r="G40" s="75"/>
      <c r="Q40" s="56"/>
    </row>
    <row r="41" spans="1:17" ht="16.5" x14ac:dyDescent="0.3">
      <c r="A41" s="71" t="s">
        <v>55</v>
      </c>
      <c r="B41" s="72"/>
      <c r="C41" s="72"/>
      <c r="D41" s="72"/>
      <c r="E41" s="72"/>
      <c r="F41" s="72"/>
      <c r="G41" s="72"/>
      <c r="Q41" s="57"/>
    </row>
    <row r="42" spans="1:17" x14ac:dyDescent="0.25">
      <c r="Q42" s="58"/>
    </row>
    <row r="43" spans="1:17" x14ac:dyDescent="0.25">
      <c r="B43" s="1" t="s">
        <v>56</v>
      </c>
      <c r="C43" s="1" t="s">
        <v>63</v>
      </c>
      <c r="D43" s="28"/>
      <c r="E43" s="28"/>
      <c r="Q43" s="57"/>
    </row>
    <row r="44" spans="1:17" x14ac:dyDescent="0.25">
      <c r="Q44" s="59"/>
    </row>
    <row r="45" spans="1:17" x14ac:dyDescent="0.25">
      <c r="B45" s="1" t="s">
        <v>58</v>
      </c>
      <c r="C45" s="37" t="s">
        <v>57</v>
      </c>
      <c r="D45" s="28"/>
      <c r="E45" s="28"/>
      <c r="Q45" s="56"/>
    </row>
    <row r="46" spans="1:17" x14ac:dyDescent="0.25">
      <c r="Q46" s="57"/>
    </row>
    <row r="47" spans="1:17" x14ac:dyDescent="0.25">
      <c r="Q47" s="57"/>
    </row>
    <row r="48" spans="1:17" x14ac:dyDescent="0.25">
      <c r="Q48" s="60"/>
    </row>
    <row r="49" spans="17:17" x14ac:dyDescent="0.25">
      <c r="Q49" s="59"/>
    </row>
    <row r="50" spans="17:17" x14ac:dyDescent="0.25">
      <c r="Q50" s="61"/>
    </row>
    <row r="51" spans="17:17" x14ac:dyDescent="0.25">
      <c r="Q51" s="55"/>
    </row>
    <row r="52" spans="17:17" x14ac:dyDescent="0.25">
      <c r="Q52" s="55"/>
    </row>
    <row r="53" spans="17:17" x14ac:dyDescent="0.25">
      <c r="Q53" s="55"/>
    </row>
    <row r="54" spans="17:17" x14ac:dyDescent="0.25">
      <c r="Q54" s="55"/>
    </row>
  </sheetData>
  <mergeCells count="12">
    <mergeCell ref="A41:G41"/>
    <mergeCell ref="B2:G2"/>
    <mergeCell ref="A5:G5"/>
    <mergeCell ref="A6:G6"/>
    <mergeCell ref="A29:F29"/>
    <mergeCell ref="A30:G30"/>
    <mergeCell ref="A35:F35"/>
    <mergeCell ref="A36:F36"/>
    <mergeCell ref="A37:G37"/>
    <mergeCell ref="A38:G38"/>
    <mergeCell ref="A39:G39"/>
    <mergeCell ref="A40:G40"/>
  </mergeCells>
  <pageMargins left="0.78740157480314965" right="0.31496062992125984" top="0.23622047244094491" bottom="0.15748031496062992" header="0.15748031496062992" footer="0.15748031496062992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view="pageBreakPreview" topLeftCell="A13" zoomScale="55" zoomScaleNormal="85" zoomScaleSheetLayoutView="55" workbookViewId="0">
      <selection activeCell="A39" sqref="A39:G39"/>
    </sheetView>
  </sheetViews>
  <sheetFormatPr defaultColWidth="9.140625" defaultRowHeight="15.75" x14ac:dyDescent="0.25"/>
  <cols>
    <col min="1" max="1" width="13" style="1" customWidth="1"/>
    <col min="2" max="2" width="48" style="1" customWidth="1"/>
    <col min="3" max="3" width="30.28515625" style="1" customWidth="1"/>
    <col min="4" max="4" width="14.7109375" style="1" customWidth="1"/>
    <col min="5" max="5" width="12.85546875" style="1" customWidth="1"/>
    <col min="6" max="6" width="30.7109375" style="17" customWidth="1"/>
    <col min="7" max="7" width="16.85546875" style="1" customWidth="1"/>
    <col min="8" max="8" width="12" style="1" hidden="1" customWidth="1"/>
    <col min="9" max="9" width="11.140625" style="1" hidden="1" customWidth="1"/>
    <col min="10" max="16" width="9.140625" style="1"/>
    <col min="17" max="17" width="12" style="1" customWidth="1"/>
    <col min="18" max="16384" width="9.140625" style="1"/>
  </cols>
  <sheetData>
    <row r="1" spans="1:7" s="30" customFormat="1" x14ac:dyDescent="0.25">
      <c r="F1" s="2"/>
    </row>
    <row r="2" spans="1:7" s="33" customFormat="1" ht="48.75" customHeight="1" x14ac:dyDescent="0.25">
      <c r="B2" s="73" t="s">
        <v>82</v>
      </c>
      <c r="C2" s="74"/>
      <c r="D2" s="74"/>
      <c r="E2" s="74"/>
      <c r="F2" s="74"/>
      <c r="G2" s="74"/>
    </row>
    <row r="3" spans="1:7" s="36" customFormat="1" ht="18.75" customHeight="1" x14ac:dyDescent="0.25">
      <c r="A3" s="34"/>
      <c r="B3" s="35" t="s">
        <v>50</v>
      </c>
      <c r="C3" s="34"/>
      <c r="D3" s="34"/>
      <c r="E3" s="34"/>
      <c r="F3" s="34"/>
      <c r="G3" s="62">
        <v>44712</v>
      </c>
    </row>
    <row r="4" spans="1:7" s="32" customFormat="1" ht="18.75" customHeight="1" x14ac:dyDescent="0.25">
      <c r="A4" s="31"/>
      <c r="B4" s="31"/>
      <c r="C4" s="31"/>
      <c r="D4" s="31"/>
      <c r="E4" s="31"/>
      <c r="F4" s="31"/>
      <c r="G4" s="31"/>
    </row>
    <row r="5" spans="1:7" s="32" customFormat="1" ht="93.75" customHeight="1" x14ac:dyDescent="0.3">
      <c r="A5" s="71" t="s">
        <v>62</v>
      </c>
      <c r="B5" s="75"/>
      <c r="C5" s="75"/>
      <c r="D5" s="75"/>
      <c r="E5" s="75"/>
      <c r="F5" s="75"/>
      <c r="G5" s="75"/>
    </row>
    <row r="6" spans="1:7" s="30" customFormat="1" ht="66.75" customHeight="1" x14ac:dyDescent="0.3">
      <c r="A6" s="71" t="s">
        <v>52</v>
      </c>
      <c r="B6" s="75"/>
      <c r="C6" s="75"/>
      <c r="D6" s="75"/>
      <c r="E6" s="75"/>
      <c r="F6" s="75"/>
      <c r="G6" s="75"/>
    </row>
    <row r="7" spans="1:7" s="30" customFormat="1" ht="20.25" customHeight="1" x14ac:dyDescent="0.25">
      <c r="A7" s="29"/>
      <c r="B7" s="29"/>
      <c r="C7" s="29"/>
      <c r="D7" s="29"/>
      <c r="E7" s="29"/>
      <c r="F7" s="29"/>
      <c r="G7" s="29"/>
    </row>
    <row r="8" spans="1:7" ht="53.45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41</v>
      </c>
      <c r="G8" s="6" t="s">
        <v>6</v>
      </c>
    </row>
    <row r="9" spans="1:7" ht="63" x14ac:dyDescent="0.25">
      <c r="A9" s="4">
        <v>1</v>
      </c>
      <c r="B9" s="7" t="s">
        <v>10</v>
      </c>
      <c r="C9" s="4" t="s">
        <v>11</v>
      </c>
      <c r="D9" s="8">
        <v>0.34</v>
      </c>
      <c r="E9" s="8">
        <v>8627</v>
      </c>
      <c r="F9" s="5" t="s">
        <v>12</v>
      </c>
      <c r="G9" s="9">
        <f>D9*E9</f>
        <v>2933.1800000000003</v>
      </c>
    </row>
    <row r="10" spans="1:7" ht="48" customHeight="1" x14ac:dyDescent="0.25">
      <c r="A10" s="4">
        <f>A9+1</f>
        <v>2</v>
      </c>
      <c r="B10" s="7" t="s">
        <v>42</v>
      </c>
      <c r="C10" s="4" t="s">
        <v>11</v>
      </c>
      <c r="D10" s="8">
        <v>0.08</v>
      </c>
      <c r="E10" s="8">
        <v>8627</v>
      </c>
      <c r="F10" s="5" t="s">
        <v>12</v>
      </c>
      <c r="G10" s="9">
        <f t="shared" ref="G10:G28" si="0">D10*E10</f>
        <v>690.16</v>
      </c>
    </row>
    <row r="11" spans="1:7" ht="47.25" x14ac:dyDescent="0.25">
      <c r="A11" s="4">
        <f t="shared" ref="A11:A28" si="1">A10+1</f>
        <v>3</v>
      </c>
      <c r="B11" s="7" t="s">
        <v>14</v>
      </c>
      <c r="C11" s="4" t="s">
        <v>13</v>
      </c>
      <c r="D11" s="8">
        <v>0.17</v>
      </c>
      <c r="E11" s="8">
        <v>8627</v>
      </c>
      <c r="F11" s="5" t="s">
        <v>12</v>
      </c>
      <c r="G11" s="9">
        <f t="shared" si="0"/>
        <v>1466.5900000000001</v>
      </c>
    </row>
    <row r="12" spans="1:7" ht="54.75" customHeight="1" x14ac:dyDescent="0.25">
      <c r="A12" s="4">
        <f t="shared" si="1"/>
        <v>4</v>
      </c>
      <c r="B12" s="7" t="s">
        <v>15</v>
      </c>
      <c r="C12" s="4" t="s">
        <v>16</v>
      </c>
      <c r="D12" s="8">
        <v>7.0000000000000007E-2</v>
      </c>
      <c r="E12" s="8">
        <v>8627</v>
      </c>
      <c r="F12" s="5" t="s">
        <v>12</v>
      </c>
      <c r="G12" s="9">
        <f t="shared" si="0"/>
        <v>603.8900000000001</v>
      </c>
    </row>
    <row r="13" spans="1:7" ht="78.75" x14ac:dyDescent="0.25">
      <c r="A13" s="4">
        <f t="shared" si="1"/>
        <v>5</v>
      </c>
      <c r="B13" s="7" t="s">
        <v>17</v>
      </c>
      <c r="C13" s="4" t="s">
        <v>18</v>
      </c>
      <c r="D13" s="8">
        <v>0.04</v>
      </c>
      <c r="E13" s="8">
        <v>8627</v>
      </c>
      <c r="F13" s="5" t="s">
        <v>12</v>
      </c>
      <c r="G13" s="9">
        <f t="shared" si="0"/>
        <v>345.08</v>
      </c>
    </row>
    <row r="14" spans="1:7" ht="48.75" customHeight="1" x14ac:dyDescent="0.25">
      <c r="A14" s="4">
        <f t="shared" si="1"/>
        <v>6</v>
      </c>
      <c r="B14" s="7" t="s">
        <v>19</v>
      </c>
      <c r="C14" s="4" t="s">
        <v>20</v>
      </c>
      <c r="D14" s="8">
        <v>0.21</v>
      </c>
      <c r="E14" s="8">
        <v>8627</v>
      </c>
      <c r="F14" s="5" t="s">
        <v>12</v>
      </c>
      <c r="G14" s="9">
        <f t="shared" si="0"/>
        <v>1811.6699999999998</v>
      </c>
    </row>
    <row r="15" spans="1:7" ht="45" customHeight="1" x14ac:dyDescent="0.25">
      <c r="A15" s="4">
        <f t="shared" si="1"/>
        <v>7</v>
      </c>
      <c r="B15" s="7" t="s">
        <v>43</v>
      </c>
      <c r="C15" s="4" t="s">
        <v>22</v>
      </c>
      <c r="D15" s="8">
        <v>0.19</v>
      </c>
      <c r="E15" s="8">
        <v>8627</v>
      </c>
      <c r="F15" s="5" t="s">
        <v>12</v>
      </c>
      <c r="G15" s="9">
        <f t="shared" si="0"/>
        <v>1639.13</v>
      </c>
    </row>
    <row r="16" spans="1:7" ht="50.25" customHeight="1" x14ac:dyDescent="0.25">
      <c r="A16" s="4">
        <f t="shared" si="1"/>
        <v>8</v>
      </c>
      <c r="B16" s="7" t="s">
        <v>23</v>
      </c>
      <c r="C16" s="4" t="s">
        <v>22</v>
      </c>
      <c r="D16" s="8">
        <v>0.2</v>
      </c>
      <c r="E16" s="8">
        <v>8627</v>
      </c>
      <c r="F16" s="5" t="s">
        <v>12</v>
      </c>
      <c r="G16" s="9">
        <f t="shared" si="0"/>
        <v>1725.4</v>
      </c>
    </row>
    <row r="17" spans="1:9" ht="33" customHeight="1" x14ac:dyDescent="0.25">
      <c r="A17" s="4">
        <f t="shared" si="1"/>
        <v>9</v>
      </c>
      <c r="B17" s="7" t="s">
        <v>44</v>
      </c>
      <c r="C17" s="4" t="s">
        <v>11</v>
      </c>
      <c r="D17" s="8">
        <v>0.54</v>
      </c>
      <c r="E17" s="8">
        <v>8627</v>
      </c>
      <c r="F17" s="11" t="s">
        <v>45</v>
      </c>
      <c r="G17" s="9">
        <f t="shared" si="0"/>
        <v>4658.58</v>
      </c>
    </row>
    <row r="18" spans="1:9" ht="24.75" customHeight="1" x14ac:dyDescent="0.25">
      <c r="A18" s="4">
        <f t="shared" si="1"/>
        <v>10</v>
      </c>
      <c r="B18" s="7" t="s">
        <v>24</v>
      </c>
      <c r="C18" s="4" t="s">
        <v>11</v>
      </c>
      <c r="D18" s="8">
        <v>0.46</v>
      </c>
      <c r="E18" s="8">
        <v>8627</v>
      </c>
      <c r="F18" s="11" t="s">
        <v>45</v>
      </c>
      <c r="G18" s="9">
        <f t="shared" si="0"/>
        <v>3968.42</v>
      </c>
    </row>
    <row r="19" spans="1:9" ht="28.5" customHeight="1" x14ac:dyDescent="0.25">
      <c r="A19" s="4">
        <f t="shared" si="1"/>
        <v>11</v>
      </c>
      <c r="B19" s="7" t="s">
        <v>25</v>
      </c>
      <c r="C19" s="4" t="s">
        <v>22</v>
      </c>
      <c r="D19" s="8">
        <v>0.05</v>
      </c>
      <c r="E19" s="8">
        <v>8627</v>
      </c>
      <c r="F19" s="5" t="s">
        <v>26</v>
      </c>
      <c r="G19" s="9">
        <f t="shared" si="0"/>
        <v>431.35</v>
      </c>
    </row>
    <row r="20" spans="1:9" ht="88.5" customHeight="1" x14ac:dyDescent="0.25">
      <c r="A20" s="4">
        <f t="shared" si="1"/>
        <v>12</v>
      </c>
      <c r="B20" s="7" t="s">
        <v>27</v>
      </c>
      <c r="C20" s="4" t="s">
        <v>22</v>
      </c>
      <c r="D20" s="8">
        <v>0.08</v>
      </c>
      <c r="E20" s="8">
        <v>8627</v>
      </c>
      <c r="F20" s="5" t="s">
        <v>46</v>
      </c>
      <c r="G20" s="9">
        <f t="shared" si="0"/>
        <v>690.16</v>
      </c>
    </row>
    <row r="21" spans="1:9" ht="31.5" x14ac:dyDescent="0.25">
      <c r="A21" s="4">
        <f t="shared" si="1"/>
        <v>13</v>
      </c>
      <c r="B21" s="7" t="s">
        <v>28</v>
      </c>
      <c r="C21" s="4" t="s">
        <v>29</v>
      </c>
      <c r="D21" s="8">
        <v>0.48</v>
      </c>
      <c r="E21" s="8">
        <v>8627</v>
      </c>
      <c r="F21" s="5" t="s">
        <v>47</v>
      </c>
      <c r="G21" s="9">
        <f t="shared" si="0"/>
        <v>4140.96</v>
      </c>
    </row>
    <row r="22" spans="1:9" ht="48" customHeight="1" x14ac:dyDescent="0.25">
      <c r="A22" s="4">
        <f t="shared" si="1"/>
        <v>14</v>
      </c>
      <c r="B22" s="21" t="s">
        <v>40</v>
      </c>
      <c r="C22" s="4" t="s">
        <v>20</v>
      </c>
      <c r="D22" s="8">
        <v>2.2000000000000002</v>
      </c>
      <c r="E22" s="8">
        <v>8627</v>
      </c>
      <c r="F22" s="11" t="s">
        <v>45</v>
      </c>
      <c r="G22" s="9">
        <f>D22*E22</f>
        <v>18979.400000000001</v>
      </c>
      <c r="H22" s="1">
        <f>(11500*1.302+42.41)*1.06</f>
        <v>15916.3346</v>
      </c>
      <c r="I22" s="1">
        <f>H22/E22</f>
        <v>1.8449443143618871</v>
      </c>
    </row>
    <row r="23" spans="1:9" ht="47.25" x14ac:dyDescent="0.25">
      <c r="A23" s="4">
        <f t="shared" si="1"/>
        <v>15</v>
      </c>
      <c r="B23" s="21" t="s">
        <v>61</v>
      </c>
      <c r="C23" s="4" t="s">
        <v>51</v>
      </c>
      <c r="D23" s="8">
        <v>3.07</v>
      </c>
      <c r="E23" s="8">
        <v>8627</v>
      </c>
      <c r="F23" s="5" t="s">
        <v>30</v>
      </c>
      <c r="G23" s="9">
        <f t="shared" si="0"/>
        <v>26484.89</v>
      </c>
      <c r="H23" s="1">
        <f>(11500*1.302+488.82)*1.06</f>
        <v>16389.529200000001</v>
      </c>
      <c r="I23" s="1">
        <f>H23/E23</f>
        <v>1.8997947374521851</v>
      </c>
    </row>
    <row r="24" spans="1:9" ht="31.5" x14ac:dyDescent="0.25">
      <c r="A24" s="4">
        <f>A23+1</f>
        <v>16</v>
      </c>
      <c r="B24" s="12" t="s">
        <v>31</v>
      </c>
      <c r="C24" s="13" t="s">
        <v>32</v>
      </c>
      <c r="D24" s="8">
        <f>5883*1.04</f>
        <v>6118.3200000000006</v>
      </c>
      <c r="E24" s="8">
        <v>4</v>
      </c>
      <c r="F24" s="11" t="s">
        <v>45</v>
      </c>
      <c r="G24" s="9">
        <f t="shared" si="0"/>
        <v>24473.280000000002</v>
      </c>
    </row>
    <row r="25" spans="1:9" x14ac:dyDescent="0.25">
      <c r="A25" s="4">
        <f t="shared" si="1"/>
        <v>17</v>
      </c>
      <c r="B25" s="12" t="s">
        <v>33</v>
      </c>
      <c r="C25" s="13" t="s">
        <v>11</v>
      </c>
      <c r="D25" s="8">
        <v>1.71</v>
      </c>
      <c r="E25" s="8">
        <v>8627</v>
      </c>
      <c r="F25" s="11" t="s">
        <v>45</v>
      </c>
      <c r="G25" s="9">
        <f t="shared" si="0"/>
        <v>14752.17</v>
      </c>
    </row>
    <row r="26" spans="1:9" x14ac:dyDescent="0.25">
      <c r="A26" s="4">
        <f t="shared" si="1"/>
        <v>18</v>
      </c>
      <c r="B26" s="12" t="s">
        <v>34</v>
      </c>
      <c r="C26" s="13" t="s">
        <v>35</v>
      </c>
      <c r="D26" s="8">
        <v>0.14000000000000001</v>
      </c>
      <c r="E26" s="8">
        <v>8627</v>
      </c>
      <c r="F26" s="11" t="s">
        <v>45</v>
      </c>
      <c r="G26" s="9">
        <f t="shared" si="0"/>
        <v>1207.7800000000002</v>
      </c>
    </row>
    <row r="27" spans="1:9" ht="37.5" customHeight="1" x14ac:dyDescent="0.25">
      <c r="A27" s="4">
        <f t="shared" si="1"/>
        <v>19</v>
      </c>
      <c r="B27" s="19" t="s">
        <v>36</v>
      </c>
      <c r="C27" s="10" t="s">
        <v>11</v>
      </c>
      <c r="D27" s="8">
        <v>1.32</v>
      </c>
      <c r="E27" s="8">
        <v>8627</v>
      </c>
      <c r="F27" s="11" t="s">
        <v>45</v>
      </c>
      <c r="G27" s="9">
        <f t="shared" si="0"/>
        <v>11387.640000000001</v>
      </c>
    </row>
    <row r="28" spans="1:9" s="3" customFormat="1" ht="66" customHeight="1" x14ac:dyDescent="0.25">
      <c r="A28" s="18">
        <f t="shared" si="1"/>
        <v>20</v>
      </c>
      <c r="B28" s="20" t="s">
        <v>64</v>
      </c>
      <c r="C28" s="15" t="s">
        <v>11</v>
      </c>
      <c r="D28" s="16">
        <v>1.82</v>
      </c>
      <c r="E28" s="15">
        <v>8627</v>
      </c>
      <c r="F28" s="11" t="s">
        <v>21</v>
      </c>
      <c r="G28" s="9">
        <f t="shared" si="0"/>
        <v>15701.140000000001</v>
      </c>
    </row>
    <row r="29" spans="1:9" s="22" customFormat="1" x14ac:dyDescent="0.25">
      <c r="A29" s="76" t="s">
        <v>39</v>
      </c>
      <c r="B29" s="77"/>
      <c r="C29" s="76"/>
      <c r="D29" s="76"/>
      <c r="E29" s="76"/>
      <c r="F29" s="76"/>
      <c r="G29" s="65">
        <f>SUM(G9:G28)</f>
        <v>138090.87</v>
      </c>
    </row>
    <row r="30" spans="1:9" s="3" customFormat="1" x14ac:dyDescent="0.25">
      <c r="A30" s="78" t="s">
        <v>38</v>
      </c>
      <c r="B30" s="78"/>
      <c r="C30" s="78"/>
      <c r="D30" s="78"/>
      <c r="E30" s="78"/>
      <c r="F30" s="78"/>
      <c r="G30" s="78"/>
    </row>
    <row r="31" spans="1:9" s="3" customFormat="1" ht="56.25" customHeight="1" x14ac:dyDescent="0.25">
      <c r="A31" s="14" t="s">
        <v>0</v>
      </c>
      <c r="B31" s="14" t="s">
        <v>1</v>
      </c>
      <c r="C31" s="14" t="s">
        <v>2</v>
      </c>
      <c r="D31" s="14" t="s">
        <v>3</v>
      </c>
      <c r="E31" s="14" t="s">
        <v>4</v>
      </c>
      <c r="F31" s="23" t="s">
        <v>41</v>
      </c>
      <c r="G31" s="14" t="s">
        <v>5</v>
      </c>
    </row>
    <row r="32" spans="1:9" s="3" customFormat="1" ht="28.15" customHeight="1" x14ac:dyDescent="0.25">
      <c r="A32" s="14">
        <v>1</v>
      </c>
      <c r="B32" s="24" t="s">
        <v>38</v>
      </c>
      <c r="C32" s="25"/>
      <c r="D32" s="16"/>
      <c r="E32" s="14"/>
      <c r="F32" s="23" t="s">
        <v>59</v>
      </c>
      <c r="G32" s="26">
        <v>22405.57</v>
      </c>
    </row>
    <row r="33" spans="1:17" s="3" customFormat="1" ht="36.6" customHeight="1" x14ac:dyDescent="0.25">
      <c r="A33" s="14">
        <v>2</v>
      </c>
      <c r="B33" s="20" t="s">
        <v>7</v>
      </c>
      <c r="C33" s="14" t="s">
        <v>8</v>
      </c>
      <c r="D33" s="16">
        <v>14.62</v>
      </c>
      <c r="E33" s="16">
        <v>2997</v>
      </c>
      <c r="F33" s="23" t="s">
        <v>60</v>
      </c>
      <c r="G33" s="26">
        <v>0</v>
      </c>
    </row>
    <row r="34" spans="1:17" s="3" customFormat="1" ht="34.5" customHeight="1" x14ac:dyDescent="0.25">
      <c r="A34" s="14">
        <f>A33+1</f>
        <v>3</v>
      </c>
      <c r="B34" s="20" t="s">
        <v>9</v>
      </c>
      <c r="C34" s="14" t="s">
        <v>8</v>
      </c>
      <c r="D34" s="16">
        <v>10.55</v>
      </c>
      <c r="E34" s="16">
        <v>2997</v>
      </c>
      <c r="F34" s="23" t="s">
        <v>60</v>
      </c>
      <c r="G34" s="26">
        <v>0</v>
      </c>
    </row>
    <row r="35" spans="1:17" s="27" customFormat="1" x14ac:dyDescent="0.25">
      <c r="A35" s="79" t="s">
        <v>39</v>
      </c>
      <c r="B35" s="79"/>
      <c r="C35" s="79"/>
      <c r="D35" s="79"/>
      <c r="E35" s="79"/>
      <c r="F35" s="79"/>
      <c r="G35" s="63">
        <f>SUM(G32:G34)</f>
        <v>22405.57</v>
      </c>
    </row>
    <row r="36" spans="1:17" s="22" customFormat="1" x14ac:dyDescent="0.25">
      <c r="A36" s="76" t="s">
        <v>48</v>
      </c>
      <c r="B36" s="76"/>
      <c r="C36" s="76"/>
      <c r="D36" s="76"/>
      <c r="E36" s="76"/>
      <c r="F36" s="76"/>
      <c r="G36" s="64">
        <f>G29+G35</f>
        <v>160496.44</v>
      </c>
    </row>
    <row r="37" spans="1:17" ht="27" customHeight="1" x14ac:dyDescent="0.3">
      <c r="A37" s="71" t="s">
        <v>81</v>
      </c>
      <c r="B37" s="75"/>
      <c r="C37" s="75"/>
      <c r="D37" s="75"/>
      <c r="E37" s="75"/>
      <c r="F37" s="75"/>
      <c r="G37" s="75"/>
      <c r="Q37" s="55"/>
    </row>
    <row r="38" spans="1:17" ht="22.5" customHeight="1" x14ac:dyDescent="0.3">
      <c r="A38" s="71" t="s">
        <v>83</v>
      </c>
      <c r="B38" s="75"/>
      <c r="C38" s="75"/>
      <c r="D38" s="75"/>
      <c r="E38" s="75"/>
      <c r="F38" s="75"/>
      <c r="G38" s="75"/>
      <c r="Q38" s="55"/>
    </row>
    <row r="39" spans="1:17" ht="16.5" x14ac:dyDescent="0.3">
      <c r="A39" s="71" t="s">
        <v>53</v>
      </c>
      <c r="B39" s="75"/>
      <c r="C39" s="75"/>
      <c r="D39" s="75"/>
      <c r="E39" s="75"/>
      <c r="F39" s="75"/>
      <c r="G39" s="75"/>
      <c r="Q39" s="55"/>
    </row>
    <row r="40" spans="1:17" ht="16.5" x14ac:dyDescent="0.3">
      <c r="A40" s="71" t="s">
        <v>54</v>
      </c>
      <c r="B40" s="75"/>
      <c r="C40" s="75"/>
      <c r="D40" s="75"/>
      <c r="E40" s="75"/>
      <c r="F40" s="75"/>
      <c r="G40" s="75"/>
      <c r="Q40" s="56"/>
    </row>
    <row r="41" spans="1:17" ht="16.5" x14ac:dyDescent="0.3">
      <c r="A41" s="71" t="s">
        <v>55</v>
      </c>
      <c r="B41" s="72"/>
      <c r="C41" s="72"/>
      <c r="D41" s="72"/>
      <c r="E41" s="72"/>
      <c r="F41" s="72"/>
      <c r="G41" s="72"/>
      <c r="Q41" s="57"/>
    </row>
    <row r="42" spans="1:17" x14ac:dyDescent="0.25">
      <c r="Q42" s="58"/>
    </row>
    <row r="43" spans="1:17" x14ac:dyDescent="0.25">
      <c r="B43" s="1" t="s">
        <v>56</v>
      </c>
      <c r="C43" s="1" t="s">
        <v>63</v>
      </c>
      <c r="D43" s="28"/>
      <c r="E43" s="28"/>
      <c r="Q43" s="57"/>
    </row>
    <row r="44" spans="1:17" x14ac:dyDescent="0.25">
      <c r="Q44" s="59"/>
    </row>
    <row r="45" spans="1:17" x14ac:dyDescent="0.25">
      <c r="B45" s="1" t="s">
        <v>58</v>
      </c>
      <c r="C45" s="37" t="s">
        <v>57</v>
      </c>
      <c r="D45" s="28"/>
      <c r="E45" s="28"/>
      <c r="Q45" s="56"/>
    </row>
    <row r="46" spans="1:17" x14ac:dyDescent="0.25">
      <c r="Q46" s="57"/>
    </row>
    <row r="47" spans="1:17" x14ac:dyDescent="0.25">
      <c r="Q47" s="57"/>
    </row>
    <row r="48" spans="1:17" x14ac:dyDescent="0.25">
      <c r="Q48" s="60"/>
    </row>
    <row r="49" spans="17:17" x14ac:dyDescent="0.25">
      <c r="Q49" s="59"/>
    </row>
    <row r="50" spans="17:17" x14ac:dyDescent="0.25">
      <c r="Q50" s="61"/>
    </row>
    <row r="51" spans="17:17" x14ac:dyDescent="0.25">
      <c r="Q51" s="55"/>
    </row>
    <row r="52" spans="17:17" x14ac:dyDescent="0.25">
      <c r="Q52" s="55"/>
    </row>
    <row r="53" spans="17:17" x14ac:dyDescent="0.25">
      <c r="Q53" s="55"/>
    </row>
    <row r="54" spans="17:17" x14ac:dyDescent="0.25">
      <c r="Q54" s="55"/>
    </row>
  </sheetData>
  <mergeCells count="12">
    <mergeCell ref="A41:G41"/>
    <mergeCell ref="B2:G2"/>
    <mergeCell ref="A5:G5"/>
    <mergeCell ref="A6:G6"/>
    <mergeCell ref="A29:F29"/>
    <mergeCell ref="A30:G30"/>
    <mergeCell ref="A35:F35"/>
    <mergeCell ref="A36:F36"/>
    <mergeCell ref="A37:G37"/>
    <mergeCell ref="A38:G38"/>
    <mergeCell ref="A39:G39"/>
    <mergeCell ref="A40:G40"/>
  </mergeCells>
  <pageMargins left="0.78740157480314965" right="0.31496062992125984" top="0.23622047244094491" bottom="0.15748031496062992" header="0.15748031496062992" footer="0.15748031496062992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view="pageBreakPreview" topLeftCell="A19" zoomScale="55" zoomScaleNormal="85" zoomScaleSheetLayoutView="55" workbookViewId="0">
      <selection activeCell="A39" sqref="A39:G39"/>
    </sheetView>
  </sheetViews>
  <sheetFormatPr defaultColWidth="9.140625" defaultRowHeight="15.75" x14ac:dyDescent="0.25"/>
  <cols>
    <col min="1" max="1" width="13" style="1" customWidth="1"/>
    <col min="2" max="2" width="48" style="1" customWidth="1"/>
    <col min="3" max="3" width="30.28515625" style="1" customWidth="1"/>
    <col min="4" max="4" width="14.7109375" style="1" customWidth="1"/>
    <col min="5" max="5" width="12.85546875" style="1" customWidth="1"/>
    <col min="6" max="6" width="30.7109375" style="17" customWidth="1"/>
    <col min="7" max="7" width="16.85546875" style="1" customWidth="1"/>
    <col min="8" max="8" width="12" style="1" hidden="1" customWidth="1"/>
    <col min="9" max="9" width="11.140625" style="1" hidden="1" customWidth="1"/>
    <col min="10" max="16" width="9.140625" style="1"/>
    <col min="17" max="17" width="12" style="1" customWidth="1"/>
    <col min="18" max="16384" width="9.140625" style="1"/>
  </cols>
  <sheetData>
    <row r="1" spans="1:7" s="30" customFormat="1" x14ac:dyDescent="0.25">
      <c r="F1" s="2"/>
    </row>
    <row r="2" spans="1:7" s="33" customFormat="1" ht="48.75" customHeight="1" x14ac:dyDescent="0.25">
      <c r="B2" s="73" t="s">
        <v>85</v>
      </c>
      <c r="C2" s="74"/>
      <c r="D2" s="74"/>
      <c r="E2" s="74"/>
      <c r="F2" s="74"/>
      <c r="G2" s="74"/>
    </row>
    <row r="3" spans="1:7" s="36" customFormat="1" ht="18.75" customHeight="1" x14ac:dyDescent="0.25">
      <c r="A3" s="34"/>
      <c r="B3" s="35" t="s">
        <v>50</v>
      </c>
      <c r="C3" s="34"/>
      <c r="D3" s="34"/>
      <c r="E3" s="34"/>
      <c r="F3" s="34"/>
      <c r="G3" s="62">
        <v>44742</v>
      </c>
    </row>
    <row r="4" spans="1:7" s="32" customFormat="1" ht="18.75" customHeight="1" x14ac:dyDescent="0.25">
      <c r="A4" s="31"/>
      <c r="B4" s="31"/>
      <c r="C4" s="31"/>
      <c r="D4" s="31"/>
      <c r="E4" s="31"/>
      <c r="F4" s="31"/>
      <c r="G4" s="31"/>
    </row>
    <row r="5" spans="1:7" s="32" customFormat="1" ht="93.75" customHeight="1" x14ac:dyDescent="0.3">
      <c r="A5" s="71" t="s">
        <v>62</v>
      </c>
      <c r="B5" s="75"/>
      <c r="C5" s="75"/>
      <c r="D5" s="75"/>
      <c r="E5" s="75"/>
      <c r="F5" s="75"/>
      <c r="G5" s="75"/>
    </row>
    <row r="6" spans="1:7" s="30" customFormat="1" ht="66.75" customHeight="1" x14ac:dyDescent="0.3">
      <c r="A6" s="71" t="s">
        <v>52</v>
      </c>
      <c r="B6" s="75"/>
      <c r="C6" s="75"/>
      <c r="D6" s="75"/>
      <c r="E6" s="75"/>
      <c r="F6" s="75"/>
      <c r="G6" s="75"/>
    </row>
    <row r="7" spans="1:7" s="30" customFormat="1" ht="20.25" customHeight="1" x14ac:dyDescent="0.25">
      <c r="A7" s="29"/>
      <c r="B7" s="29"/>
      <c r="C7" s="29"/>
      <c r="D7" s="29"/>
      <c r="E7" s="29"/>
      <c r="F7" s="29"/>
      <c r="G7" s="29"/>
    </row>
    <row r="8" spans="1:7" ht="53.45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41</v>
      </c>
      <c r="G8" s="6" t="s">
        <v>6</v>
      </c>
    </row>
    <row r="9" spans="1:7" ht="63" x14ac:dyDescent="0.25">
      <c r="A9" s="4">
        <v>1</v>
      </c>
      <c r="B9" s="7" t="s">
        <v>10</v>
      </c>
      <c r="C9" s="4" t="s">
        <v>11</v>
      </c>
      <c r="D9" s="8">
        <v>0.34</v>
      </c>
      <c r="E9" s="8">
        <v>8627</v>
      </c>
      <c r="F9" s="5" t="s">
        <v>12</v>
      </c>
      <c r="G9" s="9">
        <f>D9*E9</f>
        <v>2933.1800000000003</v>
      </c>
    </row>
    <row r="10" spans="1:7" ht="48" customHeight="1" x14ac:dyDescent="0.25">
      <c r="A10" s="4">
        <f>A9+1</f>
        <v>2</v>
      </c>
      <c r="B10" s="7" t="s">
        <v>42</v>
      </c>
      <c r="C10" s="4" t="s">
        <v>11</v>
      </c>
      <c r="D10" s="8">
        <v>0.08</v>
      </c>
      <c r="E10" s="8">
        <v>8627</v>
      </c>
      <c r="F10" s="5" t="s">
        <v>12</v>
      </c>
      <c r="G10" s="9">
        <f t="shared" ref="G10:G28" si="0">D10*E10</f>
        <v>690.16</v>
      </c>
    </row>
    <row r="11" spans="1:7" ht="47.25" x14ac:dyDescent="0.25">
      <c r="A11" s="4">
        <f t="shared" ref="A11:A28" si="1">A10+1</f>
        <v>3</v>
      </c>
      <c r="B11" s="7" t="s">
        <v>14</v>
      </c>
      <c r="C11" s="4" t="s">
        <v>13</v>
      </c>
      <c r="D11" s="8">
        <v>0.17</v>
      </c>
      <c r="E11" s="8">
        <v>8627</v>
      </c>
      <c r="F11" s="5" t="s">
        <v>12</v>
      </c>
      <c r="G11" s="9">
        <f t="shared" si="0"/>
        <v>1466.5900000000001</v>
      </c>
    </row>
    <row r="12" spans="1:7" ht="54.75" customHeight="1" x14ac:dyDescent="0.25">
      <c r="A12" s="4">
        <f t="shared" si="1"/>
        <v>4</v>
      </c>
      <c r="B12" s="7" t="s">
        <v>15</v>
      </c>
      <c r="C12" s="4" t="s">
        <v>16</v>
      </c>
      <c r="D12" s="8">
        <v>7.0000000000000007E-2</v>
      </c>
      <c r="E12" s="8">
        <v>8627</v>
      </c>
      <c r="F12" s="5" t="s">
        <v>12</v>
      </c>
      <c r="G12" s="9">
        <f t="shared" si="0"/>
        <v>603.8900000000001</v>
      </c>
    </row>
    <row r="13" spans="1:7" ht="78.75" x14ac:dyDescent="0.25">
      <c r="A13" s="4">
        <f t="shared" si="1"/>
        <v>5</v>
      </c>
      <c r="B13" s="7" t="s">
        <v>17</v>
      </c>
      <c r="C13" s="4" t="s">
        <v>18</v>
      </c>
      <c r="D13" s="8">
        <v>0.04</v>
      </c>
      <c r="E13" s="8">
        <v>8627</v>
      </c>
      <c r="F13" s="5" t="s">
        <v>12</v>
      </c>
      <c r="G13" s="9">
        <f t="shared" si="0"/>
        <v>345.08</v>
      </c>
    </row>
    <row r="14" spans="1:7" ht="48.75" customHeight="1" x14ac:dyDescent="0.25">
      <c r="A14" s="4">
        <f t="shared" si="1"/>
        <v>6</v>
      </c>
      <c r="B14" s="7" t="s">
        <v>19</v>
      </c>
      <c r="C14" s="4" t="s">
        <v>20</v>
      </c>
      <c r="D14" s="8">
        <v>0.21</v>
      </c>
      <c r="E14" s="8">
        <v>8627</v>
      </c>
      <c r="F14" s="5" t="s">
        <v>12</v>
      </c>
      <c r="G14" s="9">
        <f t="shared" si="0"/>
        <v>1811.6699999999998</v>
      </c>
    </row>
    <row r="15" spans="1:7" ht="45" customHeight="1" x14ac:dyDescent="0.25">
      <c r="A15" s="4">
        <f t="shared" si="1"/>
        <v>7</v>
      </c>
      <c r="B15" s="7" t="s">
        <v>43</v>
      </c>
      <c r="C15" s="4" t="s">
        <v>22</v>
      </c>
      <c r="D15" s="8">
        <v>0.19</v>
      </c>
      <c r="E15" s="8">
        <v>8627</v>
      </c>
      <c r="F15" s="5" t="s">
        <v>12</v>
      </c>
      <c r="G15" s="9">
        <f t="shared" si="0"/>
        <v>1639.13</v>
      </c>
    </row>
    <row r="16" spans="1:7" ht="50.25" customHeight="1" x14ac:dyDescent="0.25">
      <c r="A16" s="4">
        <f t="shared" si="1"/>
        <v>8</v>
      </c>
      <c r="B16" s="7" t="s">
        <v>23</v>
      </c>
      <c r="C16" s="4" t="s">
        <v>22</v>
      </c>
      <c r="D16" s="8">
        <v>0.2</v>
      </c>
      <c r="E16" s="8">
        <v>8627</v>
      </c>
      <c r="F16" s="5" t="s">
        <v>12</v>
      </c>
      <c r="G16" s="9">
        <f t="shared" si="0"/>
        <v>1725.4</v>
      </c>
    </row>
    <row r="17" spans="1:9" ht="33" customHeight="1" x14ac:dyDescent="0.25">
      <c r="A17" s="4">
        <f t="shared" si="1"/>
        <v>9</v>
      </c>
      <c r="B17" s="7" t="s">
        <v>44</v>
      </c>
      <c r="C17" s="4" t="s">
        <v>11</v>
      </c>
      <c r="D17" s="8">
        <v>0.54</v>
      </c>
      <c r="E17" s="8">
        <v>8627</v>
      </c>
      <c r="F17" s="11" t="s">
        <v>45</v>
      </c>
      <c r="G17" s="9">
        <f t="shared" si="0"/>
        <v>4658.58</v>
      </c>
    </row>
    <row r="18" spans="1:9" ht="24.75" customHeight="1" x14ac:dyDescent="0.25">
      <c r="A18" s="4">
        <f t="shared" si="1"/>
        <v>10</v>
      </c>
      <c r="B18" s="7" t="s">
        <v>24</v>
      </c>
      <c r="C18" s="4" t="s">
        <v>11</v>
      </c>
      <c r="D18" s="8">
        <v>0.46</v>
      </c>
      <c r="E18" s="8">
        <v>8627</v>
      </c>
      <c r="F18" s="11" t="s">
        <v>45</v>
      </c>
      <c r="G18" s="9">
        <f t="shared" si="0"/>
        <v>3968.42</v>
      </c>
    </row>
    <row r="19" spans="1:9" ht="28.5" customHeight="1" x14ac:dyDescent="0.25">
      <c r="A19" s="4">
        <f t="shared" si="1"/>
        <v>11</v>
      </c>
      <c r="B19" s="7" t="s">
        <v>25</v>
      </c>
      <c r="C19" s="4" t="s">
        <v>22</v>
      </c>
      <c r="D19" s="8">
        <v>0.05</v>
      </c>
      <c r="E19" s="8">
        <v>8627</v>
      </c>
      <c r="F19" s="5" t="s">
        <v>26</v>
      </c>
      <c r="G19" s="9">
        <f t="shared" si="0"/>
        <v>431.35</v>
      </c>
    </row>
    <row r="20" spans="1:9" ht="88.5" customHeight="1" x14ac:dyDescent="0.25">
      <c r="A20" s="4">
        <f t="shared" si="1"/>
        <v>12</v>
      </c>
      <c r="B20" s="7" t="s">
        <v>27</v>
      </c>
      <c r="C20" s="4" t="s">
        <v>22</v>
      </c>
      <c r="D20" s="8">
        <v>0.08</v>
      </c>
      <c r="E20" s="8">
        <v>8627</v>
      </c>
      <c r="F20" s="5" t="s">
        <v>46</v>
      </c>
      <c r="G20" s="9">
        <f t="shared" si="0"/>
        <v>690.16</v>
      </c>
    </row>
    <row r="21" spans="1:9" ht="31.5" x14ac:dyDescent="0.25">
      <c r="A21" s="4">
        <f t="shared" si="1"/>
        <v>13</v>
      </c>
      <c r="B21" s="7" t="s">
        <v>28</v>
      </c>
      <c r="C21" s="4" t="s">
        <v>29</v>
      </c>
      <c r="D21" s="8">
        <v>0.48</v>
      </c>
      <c r="E21" s="8">
        <v>8627</v>
      </c>
      <c r="F21" s="5" t="s">
        <v>47</v>
      </c>
      <c r="G21" s="9">
        <f t="shared" si="0"/>
        <v>4140.96</v>
      </c>
    </row>
    <row r="22" spans="1:9" ht="48" customHeight="1" x14ac:dyDescent="0.25">
      <c r="A22" s="4">
        <f t="shared" si="1"/>
        <v>14</v>
      </c>
      <c r="B22" s="21" t="s">
        <v>40</v>
      </c>
      <c r="C22" s="4" t="s">
        <v>20</v>
      </c>
      <c r="D22" s="8">
        <v>2.2000000000000002</v>
      </c>
      <c r="E22" s="8">
        <v>8627</v>
      </c>
      <c r="F22" s="11" t="s">
        <v>45</v>
      </c>
      <c r="G22" s="9">
        <f>D22*E22</f>
        <v>18979.400000000001</v>
      </c>
      <c r="H22" s="1">
        <f>(11500*1.302+42.41)*1.06</f>
        <v>15916.3346</v>
      </c>
      <c r="I22" s="1">
        <f>H22/E22</f>
        <v>1.8449443143618871</v>
      </c>
    </row>
    <row r="23" spans="1:9" ht="47.25" x14ac:dyDescent="0.25">
      <c r="A23" s="4">
        <f t="shared" si="1"/>
        <v>15</v>
      </c>
      <c r="B23" s="21" t="s">
        <v>61</v>
      </c>
      <c r="C23" s="4" t="s">
        <v>51</v>
      </c>
      <c r="D23" s="8">
        <v>3.07</v>
      </c>
      <c r="E23" s="8">
        <v>8627</v>
      </c>
      <c r="F23" s="5" t="s">
        <v>30</v>
      </c>
      <c r="G23" s="9">
        <f t="shared" si="0"/>
        <v>26484.89</v>
      </c>
      <c r="H23" s="1">
        <f>(11500*1.302+488.82)*1.06</f>
        <v>16389.529200000001</v>
      </c>
      <c r="I23" s="1">
        <f>H23/E23</f>
        <v>1.8997947374521851</v>
      </c>
    </row>
    <row r="24" spans="1:9" ht="31.5" x14ac:dyDescent="0.25">
      <c r="A24" s="4">
        <f>A23+1</f>
        <v>16</v>
      </c>
      <c r="B24" s="12" t="s">
        <v>31</v>
      </c>
      <c r="C24" s="13" t="s">
        <v>32</v>
      </c>
      <c r="D24" s="8">
        <f>5883*1.04</f>
        <v>6118.3200000000006</v>
      </c>
      <c r="E24" s="8">
        <v>4</v>
      </c>
      <c r="F24" s="11" t="s">
        <v>45</v>
      </c>
      <c r="G24" s="9">
        <f t="shared" si="0"/>
        <v>24473.280000000002</v>
      </c>
    </row>
    <row r="25" spans="1:9" x14ac:dyDescent="0.25">
      <c r="A25" s="4">
        <f t="shared" si="1"/>
        <v>17</v>
      </c>
      <c r="B25" s="12" t="s">
        <v>33</v>
      </c>
      <c r="C25" s="13" t="s">
        <v>11</v>
      </c>
      <c r="D25" s="8">
        <v>1.71</v>
      </c>
      <c r="E25" s="8">
        <v>8627</v>
      </c>
      <c r="F25" s="11" t="s">
        <v>45</v>
      </c>
      <c r="G25" s="9">
        <f t="shared" si="0"/>
        <v>14752.17</v>
      </c>
    </row>
    <row r="26" spans="1:9" x14ac:dyDescent="0.25">
      <c r="A26" s="4">
        <f t="shared" si="1"/>
        <v>18</v>
      </c>
      <c r="B26" s="12" t="s">
        <v>34</v>
      </c>
      <c r="C26" s="13" t="s">
        <v>35</v>
      </c>
      <c r="D26" s="8">
        <v>0.14000000000000001</v>
      </c>
      <c r="E26" s="8">
        <v>8627</v>
      </c>
      <c r="F26" s="11" t="s">
        <v>45</v>
      </c>
      <c r="G26" s="9">
        <f t="shared" si="0"/>
        <v>1207.7800000000002</v>
      </c>
    </row>
    <row r="27" spans="1:9" ht="37.5" customHeight="1" x14ac:dyDescent="0.25">
      <c r="A27" s="4">
        <f t="shared" si="1"/>
        <v>19</v>
      </c>
      <c r="B27" s="19" t="s">
        <v>36</v>
      </c>
      <c r="C27" s="10" t="s">
        <v>11</v>
      </c>
      <c r="D27" s="8">
        <v>1.32</v>
      </c>
      <c r="E27" s="8">
        <v>8627</v>
      </c>
      <c r="F27" s="11" t="s">
        <v>45</v>
      </c>
      <c r="G27" s="9">
        <f t="shared" si="0"/>
        <v>11387.640000000001</v>
      </c>
    </row>
    <row r="28" spans="1:9" s="3" customFormat="1" ht="66" customHeight="1" x14ac:dyDescent="0.25">
      <c r="A28" s="18">
        <f t="shared" si="1"/>
        <v>20</v>
      </c>
      <c r="B28" s="20" t="s">
        <v>64</v>
      </c>
      <c r="C28" s="15" t="s">
        <v>11</v>
      </c>
      <c r="D28" s="16">
        <v>1.82</v>
      </c>
      <c r="E28" s="15">
        <v>8627</v>
      </c>
      <c r="F28" s="11" t="s">
        <v>21</v>
      </c>
      <c r="G28" s="9">
        <f t="shared" si="0"/>
        <v>15701.140000000001</v>
      </c>
    </row>
    <row r="29" spans="1:9" s="22" customFormat="1" x14ac:dyDescent="0.25">
      <c r="A29" s="76" t="s">
        <v>39</v>
      </c>
      <c r="B29" s="77"/>
      <c r="C29" s="76"/>
      <c r="D29" s="76"/>
      <c r="E29" s="76"/>
      <c r="F29" s="76"/>
      <c r="G29" s="65">
        <f>SUM(G9:G28)</f>
        <v>138090.87</v>
      </c>
    </row>
    <row r="30" spans="1:9" s="3" customFormat="1" x14ac:dyDescent="0.25">
      <c r="A30" s="78" t="s">
        <v>38</v>
      </c>
      <c r="B30" s="78"/>
      <c r="C30" s="78"/>
      <c r="D30" s="78"/>
      <c r="E30" s="78"/>
      <c r="F30" s="78"/>
      <c r="G30" s="78"/>
    </row>
    <row r="31" spans="1:9" s="3" customFormat="1" ht="56.25" customHeight="1" x14ac:dyDescent="0.25">
      <c r="A31" s="14" t="s">
        <v>0</v>
      </c>
      <c r="B31" s="14" t="s">
        <v>1</v>
      </c>
      <c r="C31" s="14" t="s">
        <v>2</v>
      </c>
      <c r="D31" s="14" t="s">
        <v>3</v>
      </c>
      <c r="E31" s="14" t="s">
        <v>4</v>
      </c>
      <c r="F31" s="23" t="s">
        <v>41</v>
      </c>
      <c r="G31" s="14" t="s">
        <v>5</v>
      </c>
    </row>
    <row r="32" spans="1:9" s="3" customFormat="1" ht="28.15" customHeight="1" x14ac:dyDescent="0.25">
      <c r="A32" s="14">
        <v>1</v>
      </c>
      <c r="B32" s="24" t="s">
        <v>38</v>
      </c>
      <c r="C32" s="25"/>
      <c r="D32" s="16"/>
      <c r="E32" s="14"/>
      <c r="F32" s="23" t="s">
        <v>59</v>
      </c>
      <c r="G32" s="26">
        <f>64035.94+9256</f>
        <v>73291.94</v>
      </c>
    </row>
    <row r="33" spans="1:17" s="3" customFormat="1" ht="36.6" customHeight="1" x14ac:dyDescent="0.25">
      <c r="A33" s="14">
        <v>2</v>
      </c>
      <c r="B33" s="20" t="s">
        <v>7</v>
      </c>
      <c r="C33" s="14" t="s">
        <v>8</v>
      </c>
      <c r="D33" s="16">
        <v>14.62</v>
      </c>
      <c r="E33" s="16">
        <v>2997</v>
      </c>
      <c r="F33" s="23" t="s">
        <v>60</v>
      </c>
      <c r="G33" s="26">
        <v>0</v>
      </c>
    </row>
    <row r="34" spans="1:17" s="3" customFormat="1" ht="34.5" customHeight="1" x14ac:dyDescent="0.25">
      <c r="A34" s="14">
        <f>A33+1</f>
        <v>3</v>
      </c>
      <c r="B34" s="20" t="s">
        <v>9</v>
      </c>
      <c r="C34" s="14" t="s">
        <v>8</v>
      </c>
      <c r="D34" s="16">
        <v>10.55</v>
      </c>
      <c r="E34" s="16">
        <v>2997</v>
      </c>
      <c r="F34" s="23" t="s">
        <v>60</v>
      </c>
      <c r="G34" s="26">
        <v>0</v>
      </c>
    </row>
    <row r="35" spans="1:17" s="27" customFormat="1" x14ac:dyDescent="0.25">
      <c r="A35" s="79" t="s">
        <v>39</v>
      </c>
      <c r="B35" s="79"/>
      <c r="C35" s="79"/>
      <c r="D35" s="79"/>
      <c r="E35" s="79"/>
      <c r="F35" s="79"/>
      <c r="G35" s="63">
        <f>SUM(G32:G34)</f>
        <v>73291.94</v>
      </c>
    </row>
    <row r="36" spans="1:17" s="22" customFormat="1" x14ac:dyDescent="0.25">
      <c r="A36" s="76" t="s">
        <v>48</v>
      </c>
      <c r="B36" s="76"/>
      <c r="C36" s="76"/>
      <c r="D36" s="76"/>
      <c r="E36" s="76"/>
      <c r="F36" s="76"/>
      <c r="G36" s="64">
        <f>G29+G35</f>
        <v>211382.81</v>
      </c>
    </row>
    <row r="37" spans="1:17" ht="27" customHeight="1" x14ac:dyDescent="0.3">
      <c r="A37" s="71" t="s">
        <v>84</v>
      </c>
      <c r="B37" s="75"/>
      <c r="C37" s="75"/>
      <c r="D37" s="75"/>
      <c r="E37" s="75"/>
      <c r="F37" s="75"/>
      <c r="G37" s="75"/>
      <c r="Q37" s="55"/>
    </row>
    <row r="38" spans="1:17" ht="22.5" customHeight="1" x14ac:dyDescent="0.3">
      <c r="A38" s="71" t="s">
        <v>86</v>
      </c>
      <c r="B38" s="75"/>
      <c r="C38" s="75"/>
      <c r="D38" s="75"/>
      <c r="E38" s="75"/>
      <c r="F38" s="75"/>
      <c r="G38" s="75"/>
      <c r="Q38" s="55"/>
    </row>
    <row r="39" spans="1:17" ht="16.5" x14ac:dyDescent="0.3">
      <c r="A39" s="71" t="s">
        <v>53</v>
      </c>
      <c r="B39" s="75"/>
      <c r="C39" s="75"/>
      <c r="D39" s="75"/>
      <c r="E39" s="75"/>
      <c r="F39" s="75"/>
      <c r="G39" s="75"/>
      <c r="Q39" s="55"/>
    </row>
    <row r="40" spans="1:17" ht="16.5" x14ac:dyDescent="0.3">
      <c r="A40" s="71" t="s">
        <v>54</v>
      </c>
      <c r="B40" s="75"/>
      <c r="C40" s="75"/>
      <c r="D40" s="75"/>
      <c r="E40" s="75"/>
      <c r="F40" s="75"/>
      <c r="G40" s="75"/>
      <c r="Q40" s="56"/>
    </row>
    <row r="41" spans="1:17" ht="16.5" x14ac:dyDescent="0.3">
      <c r="A41" s="71" t="s">
        <v>55</v>
      </c>
      <c r="B41" s="72"/>
      <c r="C41" s="72"/>
      <c r="D41" s="72"/>
      <c r="E41" s="72"/>
      <c r="F41" s="72"/>
      <c r="G41" s="72"/>
      <c r="Q41" s="57"/>
    </row>
    <row r="42" spans="1:17" x14ac:dyDescent="0.25">
      <c r="Q42" s="58"/>
    </row>
    <row r="43" spans="1:17" x14ac:dyDescent="0.25">
      <c r="B43" s="1" t="s">
        <v>56</v>
      </c>
      <c r="C43" s="1" t="s">
        <v>63</v>
      </c>
      <c r="D43" s="28"/>
      <c r="E43" s="28"/>
      <c r="Q43" s="57"/>
    </row>
    <row r="44" spans="1:17" x14ac:dyDescent="0.25">
      <c r="Q44" s="59"/>
    </row>
    <row r="45" spans="1:17" x14ac:dyDescent="0.25">
      <c r="B45" s="1" t="s">
        <v>58</v>
      </c>
      <c r="C45" s="37" t="s">
        <v>57</v>
      </c>
      <c r="D45" s="28"/>
      <c r="E45" s="28"/>
      <c r="Q45" s="56"/>
    </row>
    <row r="46" spans="1:17" x14ac:dyDescent="0.25">
      <c r="Q46" s="57"/>
    </row>
    <row r="47" spans="1:17" x14ac:dyDescent="0.25">
      <c r="Q47" s="57"/>
    </row>
    <row r="48" spans="1:17" x14ac:dyDescent="0.25">
      <c r="Q48" s="60"/>
    </row>
    <row r="49" spans="17:17" x14ac:dyDescent="0.25">
      <c r="Q49" s="59"/>
    </row>
    <row r="50" spans="17:17" x14ac:dyDescent="0.25">
      <c r="Q50" s="61"/>
    </row>
    <row r="51" spans="17:17" x14ac:dyDescent="0.25">
      <c r="Q51" s="55"/>
    </row>
    <row r="52" spans="17:17" x14ac:dyDescent="0.25">
      <c r="Q52" s="55"/>
    </row>
    <row r="53" spans="17:17" x14ac:dyDescent="0.25">
      <c r="Q53" s="55"/>
    </row>
    <row r="54" spans="17:17" x14ac:dyDescent="0.25">
      <c r="Q54" s="55"/>
    </row>
  </sheetData>
  <mergeCells count="12">
    <mergeCell ref="A41:G41"/>
    <mergeCell ref="B2:G2"/>
    <mergeCell ref="A5:G5"/>
    <mergeCell ref="A6:G6"/>
    <mergeCell ref="A29:F29"/>
    <mergeCell ref="A30:G30"/>
    <mergeCell ref="A35:F35"/>
    <mergeCell ref="A36:F36"/>
    <mergeCell ref="A37:G37"/>
    <mergeCell ref="A38:G38"/>
    <mergeCell ref="A39:G39"/>
    <mergeCell ref="A40:G40"/>
  </mergeCells>
  <pageMargins left="0.78740157480314965" right="0.31496062992125984" top="0.23622047244094491" bottom="0.15748031496062992" header="0.15748031496062992" footer="0.15748031496062992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view="pageBreakPreview" topLeftCell="A16" zoomScale="55" zoomScaleNormal="85" zoomScaleSheetLayoutView="55" workbookViewId="0">
      <selection activeCell="A39" sqref="A39:G39"/>
    </sheetView>
  </sheetViews>
  <sheetFormatPr defaultColWidth="9.140625" defaultRowHeight="15.75" x14ac:dyDescent="0.25"/>
  <cols>
    <col min="1" max="1" width="13" style="1" customWidth="1"/>
    <col min="2" max="2" width="48" style="1" customWidth="1"/>
    <col min="3" max="3" width="30.28515625" style="1" customWidth="1"/>
    <col min="4" max="4" width="14.7109375" style="1" customWidth="1"/>
    <col min="5" max="5" width="12.85546875" style="1" customWidth="1"/>
    <col min="6" max="6" width="30.7109375" style="17" customWidth="1"/>
    <col min="7" max="7" width="16.85546875" style="1" customWidth="1"/>
    <col min="8" max="8" width="12" style="1" hidden="1" customWidth="1"/>
    <col min="9" max="9" width="11.140625" style="1" hidden="1" customWidth="1"/>
    <col min="10" max="16" width="9.140625" style="1"/>
    <col min="17" max="17" width="12" style="1" customWidth="1"/>
    <col min="18" max="16384" width="9.140625" style="1"/>
  </cols>
  <sheetData>
    <row r="1" spans="1:7" s="30" customFormat="1" x14ac:dyDescent="0.25">
      <c r="F1" s="2"/>
    </row>
    <row r="2" spans="1:7" s="33" customFormat="1" ht="48.75" customHeight="1" x14ac:dyDescent="0.25">
      <c r="B2" s="73" t="s">
        <v>87</v>
      </c>
      <c r="C2" s="74"/>
      <c r="D2" s="74"/>
      <c r="E2" s="74"/>
      <c r="F2" s="74"/>
      <c r="G2" s="74"/>
    </row>
    <row r="3" spans="1:7" s="36" customFormat="1" ht="18.75" customHeight="1" x14ac:dyDescent="0.25">
      <c r="A3" s="34"/>
      <c r="B3" s="35" t="s">
        <v>50</v>
      </c>
      <c r="C3" s="34"/>
      <c r="D3" s="34"/>
      <c r="E3" s="34"/>
      <c r="F3" s="34"/>
      <c r="G3" s="62">
        <v>44773</v>
      </c>
    </row>
    <row r="4" spans="1:7" s="32" customFormat="1" ht="18.75" customHeight="1" x14ac:dyDescent="0.25">
      <c r="A4" s="31"/>
      <c r="B4" s="31"/>
      <c r="C4" s="31"/>
      <c r="D4" s="31"/>
      <c r="E4" s="31"/>
      <c r="F4" s="31"/>
      <c r="G4" s="31"/>
    </row>
    <row r="5" spans="1:7" s="32" customFormat="1" ht="93.75" customHeight="1" x14ac:dyDescent="0.3">
      <c r="A5" s="71" t="s">
        <v>62</v>
      </c>
      <c r="B5" s="75"/>
      <c r="C5" s="75"/>
      <c r="D5" s="75"/>
      <c r="E5" s="75"/>
      <c r="F5" s="75"/>
      <c r="G5" s="75"/>
    </row>
    <row r="6" spans="1:7" s="30" customFormat="1" ht="66.75" customHeight="1" x14ac:dyDescent="0.3">
      <c r="A6" s="71" t="s">
        <v>52</v>
      </c>
      <c r="B6" s="75"/>
      <c r="C6" s="75"/>
      <c r="D6" s="75"/>
      <c r="E6" s="75"/>
      <c r="F6" s="75"/>
      <c r="G6" s="75"/>
    </row>
    <row r="7" spans="1:7" s="30" customFormat="1" ht="20.25" customHeight="1" x14ac:dyDescent="0.25">
      <c r="A7" s="29"/>
      <c r="B7" s="29"/>
      <c r="C7" s="29"/>
      <c r="D7" s="29"/>
      <c r="E7" s="29"/>
      <c r="F7" s="29"/>
      <c r="G7" s="29"/>
    </row>
    <row r="8" spans="1:7" ht="53.45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41</v>
      </c>
      <c r="G8" s="6" t="s">
        <v>6</v>
      </c>
    </row>
    <row r="9" spans="1:7" ht="63" x14ac:dyDescent="0.25">
      <c r="A9" s="4">
        <v>1</v>
      </c>
      <c r="B9" s="7" t="s">
        <v>10</v>
      </c>
      <c r="C9" s="4" t="s">
        <v>11</v>
      </c>
      <c r="D9" s="8">
        <v>0.34</v>
      </c>
      <c r="E9" s="8">
        <v>8627</v>
      </c>
      <c r="F9" s="5" t="s">
        <v>12</v>
      </c>
      <c r="G9" s="9">
        <f>D9*E9</f>
        <v>2933.1800000000003</v>
      </c>
    </row>
    <row r="10" spans="1:7" ht="48" customHeight="1" x14ac:dyDescent="0.25">
      <c r="A10" s="4">
        <f>A9+1</f>
        <v>2</v>
      </c>
      <c r="B10" s="7" t="s">
        <v>42</v>
      </c>
      <c r="C10" s="4" t="s">
        <v>11</v>
      </c>
      <c r="D10" s="8">
        <v>0.08</v>
      </c>
      <c r="E10" s="8">
        <v>8627</v>
      </c>
      <c r="F10" s="5" t="s">
        <v>12</v>
      </c>
      <c r="G10" s="9">
        <f t="shared" ref="G10:G28" si="0">D10*E10</f>
        <v>690.16</v>
      </c>
    </row>
    <row r="11" spans="1:7" ht="47.25" x14ac:dyDescent="0.25">
      <c r="A11" s="4">
        <f t="shared" ref="A11:A28" si="1">A10+1</f>
        <v>3</v>
      </c>
      <c r="B11" s="7" t="s">
        <v>14</v>
      </c>
      <c r="C11" s="4" t="s">
        <v>13</v>
      </c>
      <c r="D11" s="8">
        <v>0.17</v>
      </c>
      <c r="E11" s="8">
        <v>8627</v>
      </c>
      <c r="F11" s="5" t="s">
        <v>12</v>
      </c>
      <c r="G11" s="9">
        <f t="shared" si="0"/>
        <v>1466.5900000000001</v>
      </c>
    </row>
    <row r="12" spans="1:7" ht="54.75" customHeight="1" x14ac:dyDescent="0.25">
      <c r="A12" s="4">
        <f t="shared" si="1"/>
        <v>4</v>
      </c>
      <c r="B12" s="7" t="s">
        <v>15</v>
      </c>
      <c r="C12" s="4" t="s">
        <v>16</v>
      </c>
      <c r="D12" s="8">
        <v>7.0000000000000007E-2</v>
      </c>
      <c r="E12" s="8">
        <v>8627</v>
      </c>
      <c r="F12" s="5" t="s">
        <v>12</v>
      </c>
      <c r="G12" s="9">
        <f t="shared" si="0"/>
        <v>603.8900000000001</v>
      </c>
    </row>
    <row r="13" spans="1:7" ht="78.75" x14ac:dyDescent="0.25">
      <c r="A13" s="4">
        <f t="shared" si="1"/>
        <v>5</v>
      </c>
      <c r="B13" s="7" t="s">
        <v>17</v>
      </c>
      <c r="C13" s="4" t="s">
        <v>18</v>
      </c>
      <c r="D13" s="8">
        <v>0.04</v>
      </c>
      <c r="E13" s="8">
        <v>8627</v>
      </c>
      <c r="F13" s="5" t="s">
        <v>12</v>
      </c>
      <c r="G13" s="9">
        <f t="shared" si="0"/>
        <v>345.08</v>
      </c>
    </row>
    <row r="14" spans="1:7" ht="48.75" customHeight="1" x14ac:dyDescent="0.25">
      <c r="A14" s="4">
        <f t="shared" si="1"/>
        <v>6</v>
      </c>
      <c r="B14" s="7" t="s">
        <v>19</v>
      </c>
      <c r="C14" s="4" t="s">
        <v>20</v>
      </c>
      <c r="D14" s="8">
        <v>0.21</v>
      </c>
      <c r="E14" s="8">
        <v>8627</v>
      </c>
      <c r="F14" s="5" t="s">
        <v>12</v>
      </c>
      <c r="G14" s="9">
        <f t="shared" si="0"/>
        <v>1811.6699999999998</v>
      </c>
    </row>
    <row r="15" spans="1:7" ht="45" customHeight="1" x14ac:dyDescent="0.25">
      <c r="A15" s="4">
        <f t="shared" si="1"/>
        <v>7</v>
      </c>
      <c r="B15" s="7" t="s">
        <v>43</v>
      </c>
      <c r="C15" s="4" t="s">
        <v>22</v>
      </c>
      <c r="D15" s="8">
        <v>0.19</v>
      </c>
      <c r="E15" s="8">
        <v>8627</v>
      </c>
      <c r="F15" s="5" t="s">
        <v>12</v>
      </c>
      <c r="G15" s="9">
        <f t="shared" si="0"/>
        <v>1639.13</v>
      </c>
    </row>
    <row r="16" spans="1:7" ht="50.25" customHeight="1" x14ac:dyDescent="0.25">
      <c r="A16" s="4">
        <f t="shared" si="1"/>
        <v>8</v>
      </c>
      <c r="B16" s="7" t="s">
        <v>23</v>
      </c>
      <c r="C16" s="4" t="s">
        <v>22</v>
      </c>
      <c r="D16" s="8">
        <v>0.2</v>
      </c>
      <c r="E16" s="8">
        <v>8627</v>
      </c>
      <c r="F16" s="5" t="s">
        <v>12</v>
      </c>
      <c r="G16" s="9">
        <f t="shared" si="0"/>
        <v>1725.4</v>
      </c>
    </row>
    <row r="17" spans="1:9" ht="33" customHeight="1" x14ac:dyDescent="0.25">
      <c r="A17" s="4">
        <f t="shared" si="1"/>
        <v>9</v>
      </c>
      <c r="B17" s="7" t="s">
        <v>44</v>
      </c>
      <c r="C17" s="4" t="s">
        <v>11</v>
      </c>
      <c r="D17" s="8">
        <v>0.54</v>
      </c>
      <c r="E17" s="8">
        <v>8627</v>
      </c>
      <c r="F17" s="11" t="s">
        <v>45</v>
      </c>
      <c r="G17" s="9">
        <f t="shared" si="0"/>
        <v>4658.58</v>
      </c>
    </row>
    <row r="18" spans="1:9" ht="24.75" customHeight="1" x14ac:dyDescent="0.25">
      <c r="A18" s="4">
        <f t="shared" si="1"/>
        <v>10</v>
      </c>
      <c r="B18" s="7" t="s">
        <v>24</v>
      </c>
      <c r="C18" s="4" t="s">
        <v>11</v>
      </c>
      <c r="D18" s="8">
        <v>0.46</v>
      </c>
      <c r="E18" s="8">
        <v>8627</v>
      </c>
      <c r="F18" s="11" t="s">
        <v>45</v>
      </c>
      <c r="G18" s="9">
        <f t="shared" si="0"/>
        <v>3968.42</v>
      </c>
    </row>
    <row r="19" spans="1:9" ht="28.5" customHeight="1" x14ac:dyDescent="0.25">
      <c r="A19" s="4">
        <f t="shared" si="1"/>
        <v>11</v>
      </c>
      <c r="B19" s="7" t="s">
        <v>25</v>
      </c>
      <c r="C19" s="4" t="s">
        <v>22</v>
      </c>
      <c r="D19" s="8">
        <v>0.05</v>
      </c>
      <c r="E19" s="8">
        <v>8627</v>
      </c>
      <c r="F19" s="5" t="s">
        <v>26</v>
      </c>
      <c r="G19" s="9">
        <f t="shared" si="0"/>
        <v>431.35</v>
      </c>
    </row>
    <row r="20" spans="1:9" ht="88.5" customHeight="1" x14ac:dyDescent="0.25">
      <c r="A20" s="4">
        <f t="shared" si="1"/>
        <v>12</v>
      </c>
      <c r="B20" s="7" t="s">
        <v>27</v>
      </c>
      <c r="C20" s="4" t="s">
        <v>22</v>
      </c>
      <c r="D20" s="8">
        <v>0.08</v>
      </c>
      <c r="E20" s="8">
        <v>8627</v>
      </c>
      <c r="F20" s="5" t="s">
        <v>46</v>
      </c>
      <c r="G20" s="9">
        <f t="shared" si="0"/>
        <v>690.16</v>
      </c>
    </row>
    <row r="21" spans="1:9" ht="31.5" x14ac:dyDescent="0.25">
      <c r="A21" s="4">
        <f t="shared" si="1"/>
        <v>13</v>
      </c>
      <c r="B21" s="7" t="s">
        <v>28</v>
      </c>
      <c r="C21" s="4" t="s">
        <v>29</v>
      </c>
      <c r="D21" s="8">
        <v>0.48</v>
      </c>
      <c r="E21" s="8">
        <v>8627</v>
      </c>
      <c r="F21" s="5" t="s">
        <v>47</v>
      </c>
      <c r="G21" s="9">
        <f t="shared" si="0"/>
        <v>4140.96</v>
      </c>
    </row>
    <row r="22" spans="1:9" ht="48" customHeight="1" x14ac:dyDescent="0.25">
      <c r="A22" s="4">
        <f t="shared" si="1"/>
        <v>14</v>
      </c>
      <c r="B22" s="21" t="s">
        <v>40</v>
      </c>
      <c r="C22" s="4" t="s">
        <v>20</v>
      </c>
      <c r="D22" s="8">
        <v>2.2000000000000002</v>
      </c>
      <c r="E22" s="8">
        <v>8627</v>
      </c>
      <c r="F22" s="11" t="s">
        <v>45</v>
      </c>
      <c r="G22" s="9">
        <f>D22*E22</f>
        <v>18979.400000000001</v>
      </c>
      <c r="H22" s="1">
        <f>(11500*1.302+42.41)*1.06</f>
        <v>15916.3346</v>
      </c>
      <c r="I22" s="1">
        <f>H22/E22</f>
        <v>1.8449443143618871</v>
      </c>
    </row>
    <row r="23" spans="1:9" ht="47.25" x14ac:dyDescent="0.25">
      <c r="A23" s="4">
        <f t="shared" si="1"/>
        <v>15</v>
      </c>
      <c r="B23" s="21" t="s">
        <v>61</v>
      </c>
      <c r="C23" s="4" t="s">
        <v>51</v>
      </c>
      <c r="D23" s="8">
        <v>3.07</v>
      </c>
      <c r="E23" s="8">
        <v>8627</v>
      </c>
      <c r="F23" s="5" t="s">
        <v>30</v>
      </c>
      <c r="G23" s="9">
        <f t="shared" si="0"/>
        <v>26484.89</v>
      </c>
      <c r="H23" s="1">
        <f>(11500*1.302+488.82)*1.06</f>
        <v>16389.529200000001</v>
      </c>
      <c r="I23" s="1">
        <f>H23/E23</f>
        <v>1.8997947374521851</v>
      </c>
    </row>
    <row r="24" spans="1:9" ht="31.5" x14ac:dyDescent="0.25">
      <c r="A24" s="4">
        <f>A23+1</f>
        <v>16</v>
      </c>
      <c r="B24" s="12" t="s">
        <v>31</v>
      </c>
      <c r="C24" s="13" t="s">
        <v>32</v>
      </c>
      <c r="D24" s="8">
        <f>5883*1.04</f>
        <v>6118.3200000000006</v>
      </c>
      <c r="E24" s="8">
        <v>4</v>
      </c>
      <c r="F24" s="11" t="s">
        <v>45</v>
      </c>
      <c r="G24" s="9">
        <f t="shared" si="0"/>
        <v>24473.280000000002</v>
      </c>
    </row>
    <row r="25" spans="1:9" x14ac:dyDescent="0.25">
      <c r="A25" s="4">
        <f t="shared" si="1"/>
        <v>17</v>
      </c>
      <c r="B25" s="12" t="s">
        <v>33</v>
      </c>
      <c r="C25" s="13" t="s">
        <v>11</v>
      </c>
      <c r="D25" s="8">
        <v>1.71</v>
      </c>
      <c r="E25" s="8">
        <v>8627</v>
      </c>
      <c r="F25" s="11" t="s">
        <v>45</v>
      </c>
      <c r="G25" s="9">
        <f t="shared" si="0"/>
        <v>14752.17</v>
      </c>
    </row>
    <row r="26" spans="1:9" x14ac:dyDescent="0.25">
      <c r="A26" s="4">
        <f t="shared" si="1"/>
        <v>18</v>
      </c>
      <c r="B26" s="12" t="s">
        <v>34</v>
      </c>
      <c r="C26" s="13" t="s">
        <v>35</v>
      </c>
      <c r="D26" s="8">
        <v>0.14000000000000001</v>
      </c>
      <c r="E26" s="8">
        <v>8627</v>
      </c>
      <c r="F26" s="11" t="s">
        <v>45</v>
      </c>
      <c r="G26" s="9">
        <f t="shared" si="0"/>
        <v>1207.7800000000002</v>
      </c>
    </row>
    <row r="27" spans="1:9" ht="37.5" customHeight="1" x14ac:dyDescent="0.25">
      <c r="A27" s="4">
        <f t="shared" si="1"/>
        <v>19</v>
      </c>
      <c r="B27" s="19" t="s">
        <v>36</v>
      </c>
      <c r="C27" s="10" t="s">
        <v>11</v>
      </c>
      <c r="D27" s="8">
        <v>1.32</v>
      </c>
      <c r="E27" s="8">
        <v>8627</v>
      </c>
      <c r="F27" s="11" t="s">
        <v>45</v>
      </c>
      <c r="G27" s="9">
        <f t="shared" si="0"/>
        <v>11387.640000000001</v>
      </c>
    </row>
    <row r="28" spans="1:9" s="3" customFormat="1" ht="66" customHeight="1" x14ac:dyDescent="0.25">
      <c r="A28" s="18">
        <f t="shared" si="1"/>
        <v>20</v>
      </c>
      <c r="B28" s="20" t="s">
        <v>89</v>
      </c>
      <c r="C28" s="15" t="s">
        <v>11</v>
      </c>
      <c r="D28" s="16">
        <v>1.91</v>
      </c>
      <c r="E28" s="15">
        <v>8627</v>
      </c>
      <c r="F28" s="11" t="s">
        <v>21</v>
      </c>
      <c r="G28" s="9">
        <f t="shared" si="0"/>
        <v>16477.57</v>
      </c>
    </row>
    <row r="29" spans="1:9" s="22" customFormat="1" x14ac:dyDescent="0.25">
      <c r="A29" s="76" t="s">
        <v>39</v>
      </c>
      <c r="B29" s="77"/>
      <c r="C29" s="76"/>
      <c r="D29" s="76"/>
      <c r="E29" s="76"/>
      <c r="F29" s="76"/>
      <c r="G29" s="65">
        <f>SUM(G9:G28)</f>
        <v>138867.29999999999</v>
      </c>
    </row>
    <row r="30" spans="1:9" s="3" customFormat="1" x14ac:dyDescent="0.25">
      <c r="A30" s="78" t="s">
        <v>38</v>
      </c>
      <c r="B30" s="78"/>
      <c r="C30" s="78"/>
      <c r="D30" s="78"/>
      <c r="E30" s="78"/>
      <c r="F30" s="78"/>
      <c r="G30" s="78"/>
    </row>
    <row r="31" spans="1:9" s="3" customFormat="1" ht="56.25" customHeight="1" x14ac:dyDescent="0.25">
      <c r="A31" s="14" t="s">
        <v>0</v>
      </c>
      <c r="B31" s="14" t="s">
        <v>1</v>
      </c>
      <c r="C31" s="14" t="s">
        <v>2</v>
      </c>
      <c r="D31" s="14" t="s">
        <v>3</v>
      </c>
      <c r="E31" s="14" t="s">
        <v>4</v>
      </c>
      <c r="F31" s="23" t="s">
        <v>41</v>
      </c>
      <c r="G31" s="14" t="s">
        <v>5</v>
      </c>
    </row>
    <row r="32" spans="1:9" s="3" customFormat="1" ht="28.15" customHeight="1" x14ac:dyDescent="0.25">
      <c r="A32" s="14">
        <v>1</v>
      </c>
      <c r="B32" s="24" t="s">
        <v>38</v>
      </c>
      <c r="C32" s="25"/>
      <c r="D32" s="16"/>
      <c r="E32" s="14"/>
      <c r="F32" s="23" t="s">
        <v>59</v>
      </c>
      <c r="G32" s="26">
        <v>11885.49</v>
      </c>
    </row>
    <row r="33" spans="1:17" s="3" customFormat="1" ht="36.6" customHeight="1" x14ac:dyDescent="0.25">
      <c r="A33" s="14">
        <v>2</v>
      </c>
      <c r="B33" s="20" t="s">
        <v>7</v>
      </c>
      <c r="C33" s="14" t="s">
        <v>8</v>
      </c>
      <c r="D33" s="16">
        <v>14.62</v>
      </c>
      <c r="E33" s="16">
        <v>2997</v>
      </c>
      <c r="F33" s="23" t="s">
        <v>60</v>
      </c>
      <c r="G33" s="26">
        <v>0</v>
      </c>
    </row>
    <row r="34" spans="1:17" s="3" customFormat="1" ht="34.5" customHeight="1" x14ac:dyDescent="0.25">
      <c r="A34" s="14">
        <f>A33+1</f>
        <v>3</v>
      </c>
      <c r="B34" s="20" t="s">
        <v>9</v>
      </c>
      <c r="C34" s="14" t="s">
        <v>8</v>
      </c>
      <c r="D34" s="16">
        <v>10.55</v>
      </c>
      <c r="E34" s="16">
        <v>2997</v>
      </c>
      <c r="F34" s="23" t="s">
        <v>60</v>
      </c>
      <c r="G34" s="26">
        <v>0</v>
      </c>
    </row>
    <row r="35" spans="1:17" s="27" customFormat="1" x14ac:dyDescent="0.25">
      <c r="A35" s="79" t="s">
        <v>39</v>
      </c>
      <c r="B35" s="79"/>
      <c r="C35" s="79"/>
      <c r="D35" s="79"/>
      <c r="E35" s="79"/>
      <c r="F35" s="79"/>
      <c r="G35" s="63">
        <f>SUM(G32:G34)</f>
        <v>11885.49</v>
      </c>
    </row>
    <row r="36" spans="1:17" s="22" customFormat="1" x14ac:dyDescent="0.25">
      <c r="A36" s="76" t="s">
        <v>48</v>
      </c>
      <c r="B36" s="76"/>
      <c r="C36" s="76"/>
      <c r="D36" s="76"/>
      <c r="E36" s="76"/>
      <c r="F36" s="76"/>
      <c r="G36" s="64">
        <f>G29+G35</f>
        <v>150752.78999999998</v>
      </c>
    </row>
    <row r="37" spans="1:17" ht="27" customHeight="1" x14ac:dyDescent="0.3">
      <c r="A37" s="71" t="s">
        <v>88</v>
      </c>
      <c r="B37" s="75"/>
      <c r="C37" s="75"/>
      <c r="D37" s="75"/>
      <c r="E37" s="75"/>
      <c r="F37" s="75"/>
      <c r="G37" s="75"/>
      <c r="Q37" s="55"/>
    </row>
    <row r="38" spans="1:17" ht="22.5" customHeight="1" x14ac:dyDescent="0.3">
      <c r="A38" s="71" t="s">
        <v>90</v>
      </c>
      <c r="B38" s="75"/>
      <c r="C38" s="75"/>
      <c r="D38" s="75"/>
      <c r="E38" s="75"/>
      <c r="F38" s="75"/>
      <c r="G38" s="75"/>
      <c r="Q38" s="55"/>
    </row>
    <row r="39" spans="1:17" ht="16.5" x14ac:dyDescent="0.3">
      <c r="A39" s="71" t="s">
        <v>53</v>
      </c>
      <c r="B39" s="75"/>
      <c r="C39" s="75"/>
      <c r="D39" s="75"/>
      <c r="E39" s="75"/>
      <c r="F39" s="75"/>
      <c r="G39" s="75"/>
      <c r="Q39" s="55"/>
    </row>
    <row r="40" spans="1:17" ht="16.5" x14ac:dyDescent="0.3">
      <c r="A40" s="71" t="s">
        <v>54</v>
      </c>
      <c r="B40" s="75"/>
      <c r="C40" s="75"/>
      <c r="D40" s="75"/>
      <c r="E40" s="75"/>
      <c r="F40" s="75"/>
      <c r="G40" s="75"/>
      <c r="Q40" s="56"/>
    </row>
    <row r="41" spans="1:17" ht="16.5" x14ac:dyDescent="0.3">
      <c r="A41" s="71" t="s">
        <v>55</v>
      </c>
      <c r="B41" s="72"/>
      <c r="C41" s="72"/>
      <c r="D41" s="72"/>
      <c r="E41" s="72"/>
      <c r="F41" s="72"/>
      <c r="G41" s="72"/>
      <c r="Q41" s="57"/>
    </row>
    <row r="42" spans="1:17" x14ac:dyDescent="0.25">
      <c r="Q42" s="58"/>
    </row>
    <row r="43" spans="1:17" x14ac:dyDescent="0.25">
      <c r="B43" s="1" t="s">
        <v>56</v>
      </c>
      <c r="C43" s="1" t="s">
        <v>63</v>
      </c>
      <c r="D43" s="28"/>
      <c r="E43" s="28"/>
      <c r="Q43" s="57"/>
    </row>
    <row r="44" spans="1:17" x14ac:dyDescent="0.25">
      <c r="Q44" s="59"/>
    </row>
    <row r="45" spans="1:17" x14ac:dyDescent="0.25">
      <c r="B45" s="1" t="s">
        <v>58</v>
      </c>
      <c r="C45" s="37" t="s">
        <v>57</v>
      </c>
      <c r="D45" s="28"/>
      <c r="E45" s="28"/>
      <c r="Q45" s="56"/>
    </row>
    <row r="46" spans="1:17" x14ac:dyDescent="0.25">
      <c r="Q46" s="57"/>
    </row>
    <row r="47" spans="1:17" x14ac:dyDescent="0.25">
      <c r="Q47" s="57"/>
    </row>
    <row r="48" spans="1:17" x14ac:dyDescent="0.25">
      <c r="Q48" s="60"/>
    </row>
    <row r="49" spans="17:17" x14ac:dyDescent="0.25">
      <c r="Q49" s="59"/>
    </row>
    <row r="50" spans="17:17" x14ac:dyDescent="0.25">
      <c r="Q50" s="61"/>
    </row>
    <row r="51" spans="17:17" x14ac:dyDescent="0.25">
      <c r="Q51" s="55"/>
    </row>
    <row r="52" spans="17:17" x14ac:dyDescent="0.25">
      <c r="Q52" s="55"/>
    </row>
    <row r="53" spans="17:17" x14ac:dyDescent="0.25">
      <c r="Q53" s="55"/>
    </row>
    <row r="54" spans="17:17" x14ac:dyDescent="0.25">
      <c r="Q54" s="55"/>
    </row>
  </sheetData>
  <mergeCells count="12">
    <mergeCell ref="A41:G41"/>
    <mergeCell ref="B2:G2"/>
    <mergeCell ref="A5:G5"/>
    <mergeCell ref="A6:G6"/>
    <mergeCell ref="A29:F29"/>
    <mergeCell ref="A30:G30"/>
    <mergeCell ref="A35:F35"/>
    <mergeCell ref="A36:F36"/>
    <mergeCell ref="A37:G37"/>
    <mergeCell ref="A38:G38"/>
    <mergeCell ref="A39:G39"/>
    <mergeCell ref="A40:G40"/>
  </mergeCells>
  <pageMargins left="0.78740157480314965" right="0.31496062992125984" top="0.23622047244094491" bottom="0.15748031496062992" header="0.15748031496062992" footer="0.15748031496062992"/>
  <pageSetup paperSize="9"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view="pageBreakPreview" topLeftCell="A16" zoomScale="55" zoomScaleNormal="85" zoomScaleSheetLayoutView="55" workbookViewId="0">
      <selection activeCell="A39" sqref="A39:G39"/>
    </sheetView>
  </sheetViews>
  <sheetFormatPr defaultColWidth="9.140625" defaultRowHeight="15.75" x14ac:dyDescent="0.25"/>
  <cols>
    <col min="1" max="1" width="13" style="1" customWidth="1"/>
    <col min="2" max="2" width="48" style="1" customWidth="1"/>
    <col min="3" max="3" width="30.28515625" style="1" customWidth="1"/>
    <col min="4" max="4" width="14.7109375" style="1" customWidth="1"/>
    <col min="5" max="5" width="12.85546875" style="1" customWidth="1"/>
    <col min="6" max="6" width="30.7109375" style="17" customWidth="1"/>
    <col min="7" max="7" width="16.85546875" style="1" customWidth="1"/>
    <col min="8" max="8" width="12" style="1" hidden="1" customWidth="1"/>
    <col min="9" max="9" width="11.140625" style="1" hidden="1" customWidth="1"/>
    <col min="10" max="16" width="9.140625" style="1"/>
    <col min="17" max="17" width="12" style="1" customWidth="1"/>
    <col min="18" max="16384" width="9.140625" style="1"/>
  </cols>
  <sheetData>
    <row r="1" spans="1:7" s="30" customFormat="1" x14ac:dyDescent="0.25">
      <c r="F1" s="2"/>
    </row>
    <row r="2" spans="1:7" s="33" customFormat="1" ht="48.75" customHeight="1" x14ac:dyDescent="0.25">
      <c r="B2" s="73" t="s">
        <v>93</v>
      </c>
      <c r="C2" s="74"/>
      <c r="D2" s="74"/>
      <c r="E2" s="74"/>
      <c r="F2" s="74"/>
      <c r="G2" s="74"/>
    </row>
    <row r="3" spans="1:7" s="36" customFormat="1" ht="18.75" customHeight="1" x14ac:dyDescent="0.25">
      <c r="A3" s="34"/>
      <c r="B3" s="35" t="s">
        <v>50</v>
      </c>
      <c r="C3" s="34"/>
      <c r="D3" s="34"/>
      <c r="E3" s="34"/>
      <c r="F3" s="34"/>
      <c r="G3" s="62">
        <v>44804</v>
      </c>
    </row>
    <row r="4" spans="1:7" s="32" customFormat="1" ht="18.75" customHeight="1" x14ac:dyDescent="0.25">
      <c r="A4" s="31"/>
      <c r="B4" s="31"/>
      <c r="C4" s="31"/>
      <c r="D4" s="31"/>
      <c r="E4" s="31"/>
      <c r="F4" s="31"/>
      <c r="G4" s="31"/>
    </row>
    <row r="5" spans="1:7" s="32" customFormat="1" ht="93.75" customHeight="1" x14ac:dyDescent="0.3">
      <c r="A5" s="71" t="s">
        <v>62</v>
      </c>
      <c r="B5" s="75"/>
      <c r="C5" s="75"/>
      <c r="D5" s="75"/>
      <c r="E5" s="75"/>
      <c r="F5" s="75"/>
      <c r="G5" s="75"/>
    </row>
    <row r="6" spans="1:7" s="30" customFormat="1" ht="66.75" customHeight="1" x14ac:dyDescent="0.3">
      <c r="A6" s="71" t="s">
        <v>52</v>
      </c>
      <c r="B6" s="75"/>
      <c r="C6" s="75"/>
      <c r="D6" s="75"/>
      <c r="E6" s="75"/>
      <c r="F6" s="75"/>
      <c r="G6" s="75"/>
    </row>
    <row r="7" spans="1:7" s="30" customFormat="1" ht="20.25" customHeight="1" x14ac:dyDescent="0.25">
      <c r="A7" s="29"/>
      <c r="B7" s="29"/>
      <c r="C7" s="29"/>
      <c r="D7" s="29"/>
      <c r="E7" s="29"/>
      <c r="F7" s="29"/>
      <c r="G7" s="29"/>
    </row>
    <row r="8" spans="1:7" ht="53.45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41</v>
      </c>
      <c r="G8" s="6" t="s">
        <v>6</v>
      </c>
    </row>
    <row r="9" spans="1:7" ht="63" x14ac:dyDescent="0.25">
      <c r="A9" s="4">
        <v>1</v>
      </c>
      <c r="B9" s="7" t="s">
        <v>10</v>
      </c>
      <c r="C9" s="4" t="s">
        <v>11</v>
      </c>
      <c r="D9" s="8">
        <v>0.34</v>
      </c>
      <c r="E9" s="8">
        <v>8627</v>
      </c>
      <c r="F9" s="5" t="s">
        <v>12</v>
      </c>
      <c r="G9" s="9">
        <f>D9*E9</f>
        <v>2933.1800000000003</v>
      </c>
    </row>
    <row r="10" spans="1:7" ht="48" customHeight="1" x14ac:dyDescent="0.25">
      <c r="A10" s="4">
        <f>A9+1</f>
        <v>2</v>
      </c>
      <c r="B10" s="7" t="s">
        <v>42</v>
      </c>
      <c r="C10" s="4" t="s">
        <v>11</v>
      </c>
      <c r="D10" s="8">
        <v>0.08</v>
      </c>
      <c r="E10" s="8">
        <v>8627</v>
      </c>
      <c r="F10" s="5" t="s">
        <v>12</v>
      </c>
      <c r="G10" s="9">
        <f t="shared" ref="G10:G28" si="0">D10*E10</f>
        <v>690.16</v>
      </c>
    </row>
    <row r="11" spans="1:7" ht="47.25" x14ac:dyDescent="0.25">
      <c r="A11" s="4">
        <f t="shared" ref="A11:A28" si="1">A10+1</f>
        <v>3</v>
      </c>
      <c r="B11" s="7" t="s">
        <v>14</v>
      </c>
      <c r="C11" s="4" t="s">
        <v>13</v>
      </c>
      <c r="D11" s="8">
        <v>0.17</v>
      </c>
      <c r="E11" s="8">
        <v>8627</v>
      </c>
      <c r="F11" s="5" t="s">
        <v>12</v>
      </c>
      <c r="G11" s="9">
        <f t="shared" si="0"/>
        <v>1466.5900000000001</v>
      </c>
    </row>
    <row r="12" spans="1:7" ht="54.75" customHeight="1" x14ac:dyDescent="0.25">
      <c r="A12" s="4">
        <f t="shared" si="1"/>
        <v>4</v>
      </c>
      <c r="B12" s="7" t="s">
        <v>15</v>
      </c>
      <c r="C12" s="4" t="s">
        <v>16</v>
      </c>
      <c r="D12" s="8">
        <v>7.0000000000000007E-2</v>
      </c>
      <c r="E12" s="8">
        <v>8627</v>
      </c>
      <c r="F12" s="5" t="s">
        <v>12</v>
      </c>
      <c r="G12" s="9">
        <f t="shared" si="0"/>
        <v>603.8900000000001</v>
      </c>
    </row>
    <row r="13" spans="1:7" ht="78.75" x14ac:dyDescent="0.25">
      <c r="A13" s="4">
        <f t="shared" si="1"/>
        <v>5</v>
      </c>
      <c r="B13" s="7" t="s">
        <v>17</v>
      </c>
      <c r="C13" s="4" t="s">
        <v>18</v>
      </c>
      <c r="D13" s="8">
        <v>0.04</v>
      </c>
      <c r="E13" s="8">
        <v>8627</v>
      </c>
      <c r="F13" s="5" t="s">
        <v>12</v>
      </c>
      <c r="G13" s="9">
        <f t="shared" si="0"/>
        <v>345.08</v>
      </c>
    </row>
    <row r="14" spans="1:7" ht="48.75" customHeight="1" x14ac:dyDescent="0.25">
      <c r="A14" s="4">
        <f t="shared" si="1"/>
        <v>6</v>
      </c>
      <c r="B14" s="7" t="s">
        <v>19</v>
      </c>
      <c r="C14" s="4" t="s">
        <v>20</v>
      </c>
      <c r="D14" s="8">
        <v>0.21</v>
      </c>
      <c r="E14" s="8">
        <v>8627</v>
      </c>
      <c r="F14" s="5" t="s">
        <v>12</v>
      </c>
      <c r="G14" s="9">
        <f t="shared" si="0"/>
        <v>1811.6699999999998</v>
      </c>
    </row>
    <row r="15" spans="1:7" ht="45" customHeight="1" x14ac:dyDescent="0.25">
      <c r="A15" s="4">
        <f t="shared" si="1"/>
        <v>7</v>
      </c>
      <c r="B15" s="7" t="s">
        <v>43</v>
      </c>
      <c r="C15" s="4" t="s">
        <v>22</v>
      </c>
      <c r="D15" s="8">
        <v>0.19</v>
      </c>
      <c r="E15" s="8">
        <v>8627</v>
      </c>
      <c r="F15" s="5" t="s">
        <v>12</v>
      </c>
      <c r="G15" s="9">
        <f t="shared" si="0"/>
        <v>1639.13</v>
      </c>
    </row>
    <row r="16" spans="1:7" ht="50.25" customHeight="1" x14ac:dyDescent="0.25">
      <c r="A16" s="4">
        <f t="shared" si="1"/>
        <v>8</v>
      </c>
      <c r="B16" s="7" t="s">
        <v>23</v>
      </c>
      <c r="C16" s="4" t="s">
        <v>22</v>
      </c>
      <c r="D16" s="8">
        <v>0.2</v>
      </c>
      <c r="E16" s="8">
        <v>8627</v>
      </c>
      <c r="F16" s="5" t="s">
        <v>12</v>
      </c>
      <c r="G16" s="9">
        <f t="shared" si="0"/>
        <v>1725.4</v>
      </c>
    </row>
    <row r="17" spans="1:9" ht="33" customHeight="1" x14ac:dyDescent="0.25">
      <c r="A17" s="4">
        <f t="shared" si="1"/>
        <v>9</v>
      </c>
      <c r="B17" s="7" t="s">
        <v>44</v>
      </c>
      <c r="C17" s="4" t="s">
        <v>11</v>
      </c>
      <c r="D17" s="8">
        <v>0.54</v>
      </c>
      <c r="E17" s="8">
        <v>8627</v>
      </c>
      <c r="F17" s="11" t="s">
        <v>45</v>
      </c>
      <c r="G17" s="9">
        <f t="shared" si="0"/>
        <v>4658.58</v>
      </c>
    </row>
    <row r="18" spans="1:9" ht="24.75" customHeight="1" x14ac:dyDescent="0.25">
      <c r="A18" s="4">
        <f t="shared" si="1"/>
        <v>10</v>
      </c>
      <c r="B18" s="7" t="s">
        <v>24</v>
      </c>
      <c r="C18" s="4" t="s">
        <v>11</v>
      </c>
      <c r="D18" s="8">
        <v>0.46</v>
      </c>
      <c r="E18" s="8">
        <v>8627</v>
      </c>
      <c r="F18" s="11" t="s">
        <v>45</v>
      </c>
      <c r="G18" s="9">
        <f t="shared" si="0"/>
        <v>3968.42</v>
      </c>
    </row>
    <row r="19" spans="1:9" ht="28.5" customHeight="1" x14ac:dyDescent="0.25">
      <c r="A19" s="4">
        <f t="shared" si="1"/>
        <v>11</v>
      </c>
      <c r="B19" s="7" t="s">
        <v>25</v>
      </c>
      <c r="C19" s="4" t="s">
        <v>22</v>
      </c>
      <c r="D19" s="8">
        <v>0.05</v>
      </c>
      <c r="E19" s="8">
        <v>8627</v>
      </c>
      <c r="F19" s="5" t="s">
        <v>26</v>
      </c>
      <c r="G19" s="9">
        <f t="shared" si="0"/>
        <v>431.35</v>
      </c>
    </row>
    <row r="20" spans="1:9" ht="88.5" customHeight="1" x14ac:dyDescent="0.25">
      <c r="A20" s="4">
        <f t="shared" si="1"/>
        <v>12</v>
      </c>
      <c r="B20" s="7" t="s">
        <v>27</v>
      </c>
      <c r="C20" s="4" t="s">
        <v>22</v>
      </c>
      <c r="D20" s="8">
        <v>0.08</v>
      </c>
      <c r="E20" s="8">
        <v>8627</v>
      </c>
      <c r="F20" s="5" t="s">
        <v>46</v>
      </c>
      <c r="G20" s="9">
        <f t="shared" si="0"/>
        <v>690.16</v>
      </c>
    </row>
    <row r="21" spans="1:9" ht="31.5" x14ac:dyDescent="0.25">
      <c r="A21" s="4">
        <f t="shared" si="1"/>
        <v>13</v>
      </c>
      <c r="B21" s="7" t="s">
        <v>28</v>
      </c>
      <c r="C21" s="4" t="s">
        <v>29</v>
      </c>
      <c r="D21" s="8">
        <v>0.48</v>
      </c>
      <c r="E21" s="8">
        <v>8627</v>
      </c>
      <c r="F21" s="5" t="s">
        <v>47</v>
      </c>
      <c r="G21" s="9">
        <f t="shared" si="0"/>
        <v>4140.96</v>
      </c>
    </row>
    <row r="22" spans="1:9" ht="48" customHeight="1" x14ac:dyDescent="0.25">
      <c r="A22" s="4">
        <f t="shared" si="1"/>
        <v>14</v>
      </c>
      <c r="B22" s="21" t="s">
        <v>40</v>
      </c>
      <c r="C22" s="4" t="s">
        <v>20</v>
      </c>
      <c r="D22" s="8">
        <v>2.2000000000000002</v>
      </c>
      <c r="E22" s="8">
        <v>8627</v>
      </c>
      <c r="F22" s="11" t="s">
        <v>45</v>
      </c>
      <c r="G22" s="9">
        <f>D22*E22</f>
        <v>18979.400000000001</v>
      </c>
      <c r="H22" s="1">
        <f>(11500*1.302+42.41)*1.06</f>
        <v>15916.3346</v>
      </c>
      <c r="I22" s="1">
        <f>H22/E22</f>
        <v>1.8449443143618871</v>
      </c>
    </row>
    <row r="23" spans="1:9" ht="47.25" x14ac:dyDescent="0.25">
      <c r="A23" s="4">
        <f t="shared" si="1"/>
        <v>15</v>
      </c>
      <c r="B23" s="21" t="s">
        <v>61</v>
      </c>
      <c r="C23" s="4" t="s">
        <v>51</v>
      </c>
      <c r="D23" s="8">
        <v>3.07</v>
      </c>
      <c r="E23" s="8">
        <v>8627</v>
      </c>
      <c r="F23" s="5" t="s">
        <v>30</v>
      </c>
      <c r="G23" s="9">
        <f t="shared" si="0"/>
        <v>26484.89</v>
      </c>
      <c r="H23" s="1">
        <f>(11500*1.302+488.82)*1.06</f>
        <v>16389.529200000001</v>
      </c>
      <c r="I23" s="1">
        <f>H23/E23</f>
        <v>1.8997947374521851</v>
      </c>
    </row>
    <row r="24" spans="1:9" ht="31.5" x14ac:dyDescent="0.25">
      <c r="A24" s="4">
        <f>A23+1</f>
        <v>16</v>
      </c>
      <c r="B24" s="12" t="s">
        <v>31</v>
      </c>
      <c r="C24" s="13" t="s">
        <v>32</v>
      </c>
      <c r="D24" s="8">
        <f>5883*1.04</f>
        <v>6118.3200000000006</v>
      </c>
      <c r="E24" s="8">
        <v>4</v>
      </c>
      <c r="F24" s="11" t="s">
        <v>45</v>
      </c>
      <c r="G24" s="9">
        <f t="shared" si="0"/>
        <v>24473.280000000002</v>
      </c>
    </row>
    <row r="25" spans="1:9" x14ac:dyDescent="0.25">
      <c r="A25" s="4">
        <f t="shared" si="1"/>
        <v>17</v>
      </c>
      <c r="B25" s="12" t="s">
        <v>33</v>
      </c>
      <c r="C25" s="13" t="s">
        <v>11</v>
      </c>
      <c r="D25" s="8">
        <v>1.71</v>
      </c>
      <c r="E25" s="8">
        <v>8627</v>
      </c>
      <c r="F25" s="11" t="s">
        <v>45</v>
      </c>
      <c r="G25" s="9">
        <f t="shared" si="0"/>
        <v>14752.17</v>
      </c>
    </row>
    <row r="26" spans="1:9" x14ac:dyDescent="0.25">
      <c r="A26" s="4">
        <f t="shared" si="1"/>
        <v>18</v>
      </c>
      <c r="B26" s="12" t="s">
        <v>34</v>
      </c>
      <c r="C26" s="13" t="s">
        <v>35</v>
      </c>
      <c r="D26" s="8">
        <v>0.14000000000000001</v>
      </c>
      <c r="E26" s="8">
        <v>8627</v>
      </c>
      <c r="F26" s="11" t="s">
        <v>45</v>
      </c>
      <c r="G26" s="9">
        <f t="shared" si="0"/>
        <v>1207.7800000000002</v>
      </c>
    </row>
    <row r="27" spans="1:9" ht="37.5" customHeight="1" x14ac:dyDescent="0.25">
      <c r="A27" s="4">
        <f t="shared" si="1"/>
        <v>19</v>
      </c>
      <c r="B27" s="19" t="s">
        <v>36</v>
      </c>
      <c r="C27" s="10" t="s">
        <v>11</v>
      </c>
      <c r="D27" s="8">
        <v>1.32</v>
      </c>
      <c r="E27" s="8">
        <v>8627</v>
      </c>
      <c r="F27" s="11" t="s">
        <v>45</v>
      </c>
      <c r="G27" s="9">
        <f t="shared" si="0"/>
        <v>11387.640000000001</v>
      </c>
    </row>
    <row r="28" spans="1:9" s="3" customFormat="1" ht="66" customHeight="1" x14ac:dyDescent="0.25">
      <c r="A28" s="18">
        <f t="shared" si="1"/>
        <v>20</v>
      </c>
      <c r="B28" s="20" t="s">
        <v>89</v>
      </c>
      <c r="C28" s="15" t="s">
        <v>11</v>
      </c>
      <c r="D28" s="16">
        <v>1.91</v>
      </c>
      <c r="E28" s="15">
        <v>8627</v>
      </c>
      <c r="F28" s="11" t="s">
        <v>21</v>
      </c>
      <c r="G28" s="9">
        <f t="shared" si="0"/>
        <v>16477.57</v>
      </c>
    </row>
    <row r="29" spans="1:9" s="22" customFormat="1" x14ac:dyDescent="0.25">
      <c r="A29" s="76" t="s">
        <v>39</v>
      </c>
      <c r="B29" s="77"/>
      <c r="C29" s="76"/>
      <c r="D29" s="76"/>
      <c r="E29" s="76"/>
      <c r="F29" s="76"/>
      <c r="G29" s="65">
        <f>SUM(G9:G28)</f>
        <v>138867.29999999999</v>
      </c>
    </row>
    <row r="30" spans="1:9" s="3" customFormat="1" x14ac:dyDescent="0.25">
      <c r="A30" s="78" t="s">
        <v>38</v>
      </c>
      <c r="B30" s="78"/>
      <c r="C30" s="78"/>
      <c r="D30" s="78"/>
      <c r="E30" s="78"/>
      <c r="F30" s="78"/>
      <c r="G30" s="78"/>
    </row>
    <row r="31" spans="1:9" s="3" customFormat="1" ht="56.25" customHeight="1" x14ac:dyDescent="0.25">
      <c r="A31" s="14" t="s">
        <v>0</v>
      </c>
      <c r="B31" s="14" t="s">
        <v>1</v>
      </c>
      <c r="C31" s="14" t="s">
        <v>2</v>
      </c>
      <c r="D31" s="14" t="s">
        <v>3</v>
      </c>
      <c r="E31" s="14" t="s">
        <v>4</v>
      </c>
      <c r="F31" s="23" t="s">
        <v>41</v>
      </c>
      <c r="G31" s="14" t="s">
        <v>5</v>
      </c>
    </row>
    <row r="32" spans="1:9" s="3" customFormat="1" ht="28.15" customHeight="1" x14ac:dyDescent="0.25">
      <c r="A32" s="14">
        <v>1</v>
      </c>
      <c r="B32" s="24" t="s">
        <v>38</v>
      </c>
      <c r="C32" s="25"/>
      <c r="D32" s="16"/>
      <c r="E32" s="14"/>
      <c r="F32" s="23" t="s">
        <v>59</v>
      </c>
      <c r="G32" s="26">
        <v>3466.22</v>
      </c>
    </row>
    <row r="33" spans="1:17" s="3" customFormat="1" ht="36.6" customHeight="1" x14ac:dyDescent="0.25">
      <c r="A33" s="14">
        <v>2</v>
      </c>
      <c r="B33" s="20" t="s">
        <v>7</v>
      </c>
      <c r="C33" s="14" t="s">
        <v>8</v>
      </c>
      <c r="D33" s="16">
        <v>14.62</v>
      </c>
      <c r="E33" s="16">
        <v>2997</v>
      </c>
      <c r="F33" s="23" t="s">
        <v>60</v>
      </c>
      <c r="G33" s="26">
        <f>D33*E33</f>
        <v>43816.14</v>
      </c>
    </row>
    <row r="34" spans="1:17" s="3" customFormat="1" ht="34.5" customHeight="1" x14ac:dyDescent="0.25">
      <c r="A34" s="14">
        <f>A33+1</f>
        <v>3</v>
      </c>
      <c r="B34" s="20" t="s">
        <v>9</v>
      </c>
      <c r="C34" s="14" t="s">
        <v>8</v>
      </c>
      <c r="D34" s="16">
        <v>10.55</v>
      </c>
      <c r="E34" s="16">
        <v>2997</v>
      </c>
      <c r="F34" s="23" t="s">
        <v>60</v>
      </c>
      <c r="G34" s="26">
        <f>D34*E34</f>
        <v>31618.350000000002</v>
      </c>
    </row>
    <row r="35" spans="1:17" s="27" customFormat="1" x14ac:dyDescent="0.25">
      <c r="A35" s="79" t="s">
        <v>39</v>
      </c>
      <c r="B35" s="79"/>
      <c r="C35" s="79"/>
      <c r="D35" s="79"/>
      <c r="E35" s="79"/>
      <c r="F35" s="79"/>
      <c r="G35" s="63">
        <f>SUM(G32:G34)</f>
        <v>78900.710000000006</v>
      </c>
    </row>
    <row r="36" spans="1:17" s="22" customFormat="1" x14ac:dyDescent="0.25">
      <c r="A36" s="76" t="s">
        <v>48</v>
      </c>
      <c r="B36" s="76"/>
      <c r="C36" s="76"/>
      <c r="D36" s="76"/>
      <c r="E36" s="76"/>
      <c r="F36" s="76"/>
      <c r="G36" s="64">
        <f>G29+G35</f>
        <v>217768.01</v>
      </c>
    </row>
    <row r="37" spans="1:17" ht="27" customHeight="1" x14ac:dyDescent="0.3">
      <c r="A37" s="71" t="s">
        <v>94</v>
      </c>
      <c r="B37" s="75"/>
      <c r="C37" s="75"/>
      <c r="D37" s="75"/>
      <c r="E37" s="75"/>
      <c r="F37" s="75"/>
      <c r="G37" s="75"/>
      <c r="Q37" s="55"/>
    </row>
    <row r="38" spans="1:17" ht="22.5" customHeight="1" x14ac:dyDescent="0.3">
      <c r="A38" s="71" t="s">
        <v>95</v>
      </c>
      <c r="B38" s="75"/>
      <c r="C38" s="75"/>
      <c r="D38" s="75"/>
      <c r="E38" s="75"/>
      <c r="F38" s="75"/>
      <c r="G38" s="75"/>
      <c r="Q38" s="55"/>
    </row>
    <row r="39" spans="1:17" ht="16.5" x14ac:dyDescent="0.3">
      <c r="A39" s="71" t="s">
        <v>53</v>
      </c>
      <c r="B39" s="75"/>
      <c r="C39" s="75"/>
      <c r="D39" s="75"/>
      <c r="E39" s="75"/>
      <c r="F39" s="75"/>
      <c r="G39" s="75"/>
      <c r="Q39" s="55"/>
    </row>
    <row r="40" spans="1:17" ht="16.5" x14ac:dyDescent="0.3">
      <c r="A40" s="71" t="s">
        <v>54</v>
      </c>
      <c r="B40" s="75"/>
      <c r="C40" s="75"/>
      <c r="D40" s="75"/>
      <c r="E40" s="75"/>
      <c r="F40" s="75"/>
      <c r="G40" s="75"/>
      <c r="Q40" s="56"/>
    </row>
    <row r="41" spans="1:17" ht="16.5" x14ac:dyDescent="0.3">
      <c r="A41" s="71" t="s">
        <v>55</v>
      </c>
      <c r="B41" s="72"/>
      <c r="C41" s="72"/>
      <c r="D41" s="72"/>
      <c r="E41" s="72"/>
      <c r="F41" s="72"/>
      <c r="G41" s="72"/>
      <c r="Q41" s="57"/>
    </row>
    <row r="42" spans="1:17" x14ac:dyDescent="0.25">
      <c r="Q42" s="58"/>
    </row>
    <row r="43" spans="1:17" x14ac:dyDescent="0.25">
      <c r="B43" s="1" t="s">
        <v>56</v>
      </c>
      <c r="C43" s="1" t="s">
        <v>63</v>
      </c>
      <c r="D43" s="28"/>
      <c r="E43" s="28"/>
      <c r="Q43" s="57"/>
    </row>
    <row r="44" spans="1:17" x14ac:dyDescent="0.25">
      <c r="Q44" s="59"/>
    </row>
    <row r="45" spans="1:17" x14ac:dyDescent="0.25">
      <c r="B45" s="1" t="s">
        <v>58</v>
      </c>
      <c r="C45" s="37" t="s">
        <v>57</v>
      </c>
      <c r="D45" s="28"/>
      <c r="E45" s="28"/>
      <c r="Q45" s="56"/>
    </row>
    <row r="46" spans="1:17" x14ac:dyDescent="0.25">
      <c r="Q46" s="57"/>
    </row>
    <row r="47" spans="1:17" x14ac:dyDescent="0.25">
      <c r="Q47" s="57"/>
    </row>
    <row r="48" spans="1:17" x14ac:dyDescent="0.25">
      <c r="Q48" s="60"/>
    </row>
    <row r="49" spans="17:17" x14ac:dyDescent="0.25">
      <c r="Q49" s="59"/>
    </row>
    <row r="50" spans="17:17" x14ac:dyDescent="0.25">
      <c r="Q50" s="61"/>
    </row>
    <row r="51" spans="17:17" x14ac:dyDescent="0.25">
      <c r="Q51" s="55"/>
    </row>
    <row r="52" spans="17:17" x14ac:dyDescent="0.25">
      <c r="Q52" s="55"/>
    </row>
    <row r="53" spans="17:17" x14ac:dyDescent="0.25">
      <c r="Q53" s="55"/>
    </row>
    <row r="54" spans="17:17" x14ac:dyDescent="0.25">
      <c r="Q54" s="55"/>
    </row>
  </sheetData>
  <mergeCells count="12">
    <mergeCell ref="A41:G41"/>
    <mergeCell ref="B2:G2"/>
    <mergeCell ref="A5:G5"/>
    <mergeCell ref="A6:G6"/>
    <mergeCell ref="A29:F29"/>
    <mergeCell ref="A30:G30"/>
    <mergeCell ref="A35:F35"/>
    <mergeCell ref="A36:F36"/>
    <mergeCell ref="A37:G37"/>
    <mergeCell ref="A38:G38"/>
    <mergeCell ref="A39:G39"/>
    <mergeCell ref="A40:G40"/>
  </mergeCells>
  <pageMargins left="0.78740157480314965" right="0.31496062992125984" top="0.23622047244094491" bottom="0.15748031496062992" header="0.15748031496062992" footer="0.15748031496062992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view="pageBreakPreview" topLeftCell="A16" zoomScale="75" zoomScaleNormal="85" zoomScaleSheetLayoutView="75" workbookViewId="0">
      <selection activeCell="A39" sqref="A39:G39"/>
    </sheetView>
  </sheetViews>
  <sheetFormatPr defaultColWidth="9.140625" defaultRowHeight="15.75" x14ac:dyDescent="0.25"/>
  <cols>
    <col min="1" max="1" width="13" style="1" customWidth="1"/>
    <col min="2" max="2" width="48" style="1" customWidth="1"/>
    <col min="3" max="3" width="30.28515625" style="1" customWidth="1"/>
    <col min="4" max="4" width="14.7109375" style="1" customWidth="1"/>
    <col min="5" max="5" width="12.85546875" style="1" customWidth="1"/>
    <col min="6" max="6" width="30.7109375" style="17" customWidth="1"/>
    <col min="7" max="7" width="16.85546875" style="1" customWidth="1"/>
    <col min="8" max="8" width="12" style="1" hidden="1" customWidth="1"/>
    <col min="9" max="9" width="11.140625" style="1" hidden="1" customWidth="1"/>
    <col min="10" max="16" width="9.140625" style="1"/>
    <col min="17" max="17" width="12" style="1" customWidth="1"/>
    <col min="18" max="16384" width="9.140625" style="1"/>
  </cols>
  <sheetData>
    <row r="1" spans="1:7" s="30" customFormat="1" x14ac:dyDescent="0.25">
      <c r="F1" s="2"/>
    </row>
    <row r="2" spans="1:7" s="33" customFormat="1" ht="48.75" customHeight="1" x14ac:dyDescent="0.25">
      <c r="B2" s="73" t="s">
        <v>96</v>
      </c>
      <c r="C2" s="74"/>
      <c r="D2" s="74"/>
      <c r="E2" s="74"/>
      <c r="F2" s="74"/>
      <c r="G2" s="74"/>
    </row>
    <row r="3" spans="1:7" s="36" customFormat="1" ht="18.75" customHeight="1" x14ac:dyDescent="0.25">
      <c r="A3" s="34"/>
      <c r="B3" s="35" t="s">
        <v>50</v>
      </c>
      <c r="C3" s="34"/>
      <c r="D3" s="34"/>
      <c r="E3" s="34"/>
      <c r="F3" s="34"/>
      <c r="G3" s="62">
        <v>44834</v>
      </c>
    </row>
    <row r="4" spans="1:7" s="32" customFormat="1" ht="18.75" customHeight="1" x14ac:dyDescent="0.25">
      <c r="A4" s="31"/>
      <c r="B4" s="31"/>
      <c r="C4" s="31"/>
      <c r="D4" s="31"/>
      <c r="E4" s="31"/>
      <c r="F4" s="31"/>
      <c r="G4" s="31"/>
    </row>
    <row r="5" spans="1:7" s="32" customFormat="1" ht="93.75" customHeight="1" x14ac:dyDescent="0.3">
      <c r="A5" s="71" t="s">
        <v>62</v>
      </c>
      <c r="B5" s="75"/>
      <c r="C5" s="75"/>
      <c r="D5" s="75"/>
      <c r="E5" s="75"/>
      <c r="F5" s="75"/>
      <c r="G5" s="75"/>
    </row>
    <row r="6" spans="1:7" s="30" customFormat="1" ht="66.75" customHeight="1" x14ac:dyDescent="0.3">
      <c r="A6" s="71" t="s">
        <v>52</v>
      </c>
      <c r="B6" s="75"/>
      <c r="C6" s="75"/>
      <c r="D6" s="75"/>
      <c r="E6" s="75"/>
      <c r="F6" s="75"/>
      <c r="G6" s="75"/>
    </row>
    <row r="7" spans="1:7" s="30" customFormat="1" ht="20.25" customHeight="1" x14ac:dyDescent="0.25">
      <c r="A7" s="29"/>
      <c r="B7" s="29"/>
      <c r="C7" s="29"/>
      <c r="D7" s="29"/>
      <c r="E7" s="29"/>
      <c r="F7" s="29"/>
      <c r="G7" s="29"/>
    </row>
    <row r="8" spans="1:7" ht="53.45" customHeight="1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5" t="s">
        <v>41</v>
      </c>
      <c r="G8" s="6" t="s">
        <v>6</v>
      </c>
    </row>
    <row r="9" spans="1:7" ht="63" x14ac:dyDescent="0.25">
      <c r="A9" s="4">
        <v>1</v>
      </c>
      <c r="B9" s="7" t="s">
        <v>10</v>
      </c>
      <c r="C9" s="4" t="s">
        <v>11</v>
      </c>
      <c r="D9" s="8">
        <v>0.34</v>
      </c>
      <c r="E9" s="8">
        <v>8627</v>
      </c>
      <c r="F9" s="5" t="s">
        <v>12</v>
      </c>
      <c r="G9" s="9">
        <f>D9*E9</f>
        <v>2933.1800000000003</v>
      </c>
    </row>
    <row r="10" spans="1:7" ht="48" customHeight="1" x14ac:dyDescent="0.25">
      <c r="A10" s="4">
        <f>A9+1</f>
        <v>2</v>
      </c>
      <c r="B10" s="7" t="s">
        <v>42</v>
      </c>
      <c r="C10" s="4" t="s">
        <v>11</v>
      </c>
      <c r="D10" s="8">
        <v>0.08</v>
      </c>
      <c r="E10" s="8">
        <v>8627</v>
      </c>
      <c r="F10" s="5" t="s">
        <v>12</v>
      </c>
      <c r="G10" s="9">
        <f t="shared" ref="G10:G28" si="0">D10*E10</f>
        <v>690.16</v>
      </c>
    </row>
    <row r="11" spans="1:7" ht="47.25" x14ac:dyDescent="0.25">
      <c r="A11" s="4">
        <f t="shared" ref="A11:A28" si="1">A10+1</f>
        <v>3</v>
      </c>
      <c r="B11" s="7" t="s">
        <v>14</v>
      </c>
      <c r="C11" s="4" t="s">
        <v>13</v>
      </c>
      <c r="D11" s="8">
        <v>0.17</v>
      </c>
      <c r="E11" s="8">
        <v>8627</v>
      </c>
      <c r="F11" s="5" t="s">
        <v>12</v>
      </c>
      <c r="G11" s="9">
        <f t="shared" si="0"/>
        <v>1466.5900000000001</v>
      </c>
    </row>
    <row r="12" spans="1:7" ht="54.75" customHeight="1" x14ac:dyDescent="0.25">
      <c r="A12" s="4">
        <f t="shared" si="1"/>
        <v>4</v>
      </c>
      <c r="B12" s="7" t="s">
        <v>15</v>
      </c>
      <c r="C12" s="4" t="s">
        <v>16</v>
      </c>
      <c r="D12" s="8">
        <v>7.0000000000000007E-2</v>
      </c>
      <c r="E12" s="8">
        <v>8627</v>
      </c>
      <c r="F12" s="5" t="s">
        <v>12</v>
      </c>
      <c r="G12" s="9">
        <f t="shared" si="0"/>
        <v>603.8900000000001</v>
      </c>
    </row>
    <row r="13" spans="1:7" ht="78.75" x14ac:dyDescent="0.25">
      <c r="A13" s="4">
        <f t="shared" si="1"/>
        <v>5</v>
      </c>
      <c r="B13" s="7" t="s">
        <v>17</v>
      </c>
      <c r="C13" s="4" t="s">
        <v>18</v>
      </c>
      <c r="D13" s="8">
        <v>0.04</v>
      </c>
      <c r="E13" s="8">
        <v>8627</v>
      </c>
      <c r="F13" s="5" t="s">
        <v>12</v>
      </c>
      <c r="G13" s="9">
        <f t="shared" si="0"/>
        <v>345.08</v>
      </c>
    </row>
    <row r="14" spans="1:7" ht="48.75" customHeight="1" x14ac:dyDescent="0.25">
      <c r="A14" s="4">
        <f t="shared" si="1"/>
        <v>6</v>
      </c>
      <c r="B14" s="7" t="s">
        <v>19</v>
      </c>
      <c r="C14" s="4" t="s">
        <v>20</v>
      </c>
      <c r="D14" s="8">
        <v>0.21</v>
      </c>
      <c r="E14" s="8">
        <v>8627</v>
      </c>
      <c r="F14" s="5" t="s">
        <v>12</v>
      </c>
      <c r="G14" s="9">
        <f t="shared" si="0"/>
        <v>1811.6699999999998</v>
      </c>
    </row>
    <row r="15" spans="1:7" ht="45" customHeight="1" x14ac:dyDescent="0.25">
      <c r="A15" s="4">
        <f t="shared" si="1"/>
        <v>7</v>
      </c>
      <c r="B15" s="7" t="s">
        <v>43</v>
      </c>
      <c r="C15" s="4" t="s">
        <v>22</v>
      </c>
      <c r="D15" s="8">
        <v>0.19</v>
      </c>
      <c r="E15" s="8">
        <v>8627</v>
      </c>
      <c r="F15" s="5" t="s">
        <v>12</v>
      </c>
      <c r="G15" s="9">
        <f t="shared" si="0"/>
        <v>1639.13</v>
      </c>
    </row>
    <row r="16" spans="1:7" ht="50.25" customHeight="1" x14ac:dyDescent="0.25">
      <c r="A16" s="4">
        <f t="shared" si="1"/>
        <v>8</v>
      </c>
      <c r="B16" s="7" t="s">
        <v>23</v>
      </c>
      <c r="C16" s="4" t="s">
        <v>22</v>
      </c>
      <c r="D16" s="8">
        <v>0.2</v>
      </c>
      <c r="E16" s="8">
        <v>8627</v>
      </c>
      <c r="F16" s="5" t="s">
        <v>12</v>
      </c>
      <c r="G16" s="9">
        <f t="shared" si="0"/>
        <v>1725.4</v>
      </c>
    </row>
    <row r="17" spans="1:9" ht="33" customHeight="1" x14ac:dyDescent="0.25">
      <c r="A17" s="4">
        <f t="shared" si="1"/>
        <v>9</v>
      </c>
      <c r="B17" s="7" t="s">
        <v>44</v>
      </c>
      <c r="C17" s="4" t="s">
        <v>11</v>
      </c>
      <c r="D17" s="8">
        <v>0.54</v>
      </c>
      <c r="E17" s="8">
        <v>8627</v>
      </c>
      <c r="F17" s="11" t="s">
        <v>45</v>
      </c>
      <c r="G17" s="9">
        <f t="shared" si="0"/>
        <v>4658.58</v>
      </c>
    </row>
    <row r="18" spans="1:9" ht="24.75" customHeight="1" x14ac:dyDescent="0.25">
      <c r="A18" s="4">
        <f t="shared" si="1"/>
        <v>10</v>
      </c>
      <c r="B18" s="7" t="s">
        <v>24</v>
      </c>
      <c r="C18" s="4" t="s">
        <v>11</v>
      </c>
      <c r="D18" s="8">
        <v>0.46</v>
      </c>
      <c r="E18" s="8">
        <v>8627</v>
      </c>
      <c r="F18" s="11" t="s">
        <v>45</v>
      </c>
      <c r="G18" s="9">
        <f t="shared" si="0"/>
        <v>3968.42</v>
      </c>
    </row>
    <row r="19" spans="1:9" ht="28.5" customHeight="1" x14ac:dyDescent="0.25">
      <c r="A19" s="4">
        <f t="shared" si="1"/>
        <v>11</v>
      </c>
      <c r="B19" s="7" t="s">
        <v>25</v>
      </c>
      <c r="C19" s="4" t="s">
        <v>22</v>
      </c>
      <c r="D19" s="8">
        <v>0.05</v>
      </c>
      <c r="E19" s="8">
        <v>8627</v>
      </c>
      <c r="F19" s="5" t="s">
        <v>26</v>
      </c>
      <c r="G19" s="9">
        <f t="shared" si="0"/>
        <v>431.35</v>
      </c>
    </row>
    <row r="20" spans="1:9" ht="88.5" customHeight="1" x14ac:dyDescent="0.25">
      <c r="A20" s="4">
        <f t="shared" si="1"/>
        <v>12</v>
      </c>
      <c r="B20" s="7" t="s">
        <v>27</v>
      </c>
      <c r="C20" s="4" t="s">
        <v>22</v>
      </c>
      <c r="D20" s="8">
        <v>0.08</v>
      </c>
      <c r="E20" s="8">
        <v>8627</v>
      </c>
      <c r="F20" s="5" t="s">
        <v>46</v>
      </c>
      <c r="G20" s="9">
        <f t="shared" si="0"/>
        <v>690.16</v>
      </c>
    </row>
    <row r="21" spans="1:9" ht="31.5" x14ac:dyDescent="0.25">
      <c r="A21" s="4">
        <f t="shared" si="1"/>
        <v>13</v>
      </c>
      <c r="B21" s="7" t="s">
        <v>28</v>
      </c>
      <c r="C21" s="4" t="s">
        <v>29</v>
      </c>
      <c r="D21" s="8">
        <v>0.48</v>
      </c>
      <c r="E21" s="8">
        <v>8627</v>
      </c>
      <c r="F21" s="5" t="s">
        <v>47</v>
      </c>
      <c r="G21" s="9">
        <f t="shared" si="0"/>
        <v>4140.96</v>
      </c>
    </row>
    <row r="22" spans="1:9" ht="48" customHeight="1" x14ac:dyDescent="0.25">
      <c r="A22" s="4">
        <f t="shared" si="1"/>
        <v>14</v>
      </c>
      <c r="B22" s="21" t="s">
        <v>40</v>
      </c>
      <c r="C22" s="4" t="s">
        <v>20</v>
      </c>
      <c r="D22" s="8">
        <v>2.2000000000000002</v>
      </c>
      <c r="E22" s="8">
        <v>8627</v>
      </c>
      <c r="F22" s="11" t="s">
        <v>45</v>
      </c>
      <c r="G22" s="9">
        <f>D22*E22</f>
        <v>18979.400000000001</v>
      </c>
      <c r="H22" s="1">
        <f>(11500*1.302+42.41)*1.06</f>
        <v>15916.3346</v>
      </c>
      <c r="I22" s="1">
        <f>H22/E22</f>
        <v>1.8449443143618871</v>
      </c>
    </row>
    <row r="23" spans="1:9" ht="47.25" x14ac:dyDescent="0.25">
      <c r="A23" s="4">
        <f t="shared" si="1"/>
        <v>15</v>
      </c>
      <c r="B23" s="21" t="s">
        <v>61</v>
      </c>
      <c r="C23" s="4" t="s">
        <v>51</v>
      </c>
      <c r="D23" s="8">
        <v>3.07</v>
      </c>
      <c r="E23" s="8">
        <v>8627</v>
      </c>
      <c r="F23" s="5" t="s">
        <v>30</v>
      </c>
      <c r="G23" s="9">
        <f t="shared" si="0"/>
        <v>26484.89</v>
      </c>
      <c r="H23" s="1">
        <f>(11500*1.302+488.82)*1.06</f>
        <v>16389.529200000001</v>
      </c>
      <c r="I23" s="1">
        <f>H23/E23</f>
        <v>1.8997947374521851</v>
      </c>
    </row>
    <row r="24" spans="1:9" ht="31.5" x14ac:dyDescent="0.25">
      <c r="A24" s="4">
        <f>A23+1</f>
        <v>16</v>
      </c>
      <c r="B24" s="12" t="s">
        <v>31</v>
      </c>
      <c r="C24" s="13" t="s">
        <v>32</v>
      </c>
      <c r="D24" s="8">
        <f>5883*1.04</f>
        <v>6118.3200000000006</v>
      </c>
      <c r="E24" s="8">
        <v>4</v>
      </c>
      <c r="F24" s="11" t="s">
        <v>45</v>
      </c>
      <c r="G24" s="9">
        <f t="shared" si="0"/>
        <v>24473.280000000002</v>
      </c>
    </row>
    <row r="25" spans="1:9" x14ac:dyDescent="0.25">
      <c r="A25" s="4">
        <f t="shared" si="1"/>
        <v>17</v>
      </c>
      <c r="B25" s="12" t="s">
        <v>33</v>
      </c>
      <c r="C25" s="13" t="s">
        <v>11</v>
      </c>
      <c r="D25" s="8">
        <v>1.71</v>
      </c>
      <c r="E25" s="8">
        <v>8627</v>
      </c>
      <c r="F25" s="11" t="s">
        <v>45</v>
      </c>
      <c r="G25" s="9">
        <f t="shared" si="0"/>
        <v>14752.17</v>
      </c>
    </row>
    <row r="26" spans="1:9" x14ac:dyDescent="0.25">
      <c r="A26" s="4">
        <f t="shared" si="1"/>
        <v>18</v>
      </c>
      <c r="B26" s="12" t="s">
        <v>34</v>
      </c>
      <c r="C26" s="13" t="s">
        <v>35</v>
      </c>
      <c r="D26" s="8">
        <v>0.14000000000000001</v>
      </c>
      <c r="E26" s="8">
        <v>8627</v>
      </c>
      <c r="F26" s="11" t="s">
        <v>45</v>
      </c>
      <c r="G26" s="9">
        <f t="shared" si="0"/>
        <v>1207.7800000000002</v>
      </c>
    </row>
    <row r="27" spans="1:9" ht="37.5" customHeight="1" x14ac:dyDescent="0.25">
      <c r="A27" s="4">
        <f t="shared" si="1"/>
        <v>19</v>
      </c>
      <c r="B27" s="19" t="s">
        <v>36</v>
      </c>
      <c r="C27" s="10" t="s">
        <v>11</v>
      </c>
      <c r="D27" s="8">
        <v>1.32</v>
      </c>
      <c r="E27" s="8">
        <v>8627</v>
      </c>
      <c r="F27" s="11" t="s">
        <v>45</v>
      </c>
      <c r="G27" s="9">
        <f t="shared" si="0"/>
        <v>11387.640000000001</v>
      </c>
    </row>
    <row r="28" spans="1:9" s="3" customFormat="1" ht="66" customHeight="1" x14ac:dyDescent="0.25">
      <c r="A28" s="18">
        <f t="shared" si="1"/>
        <v>20</v>
      </c>
      <c r="B28" s="20" t="s">
        <v>89</v>
      </c>
      <c r="C28" s="15" t="s">
        <v>11</v>
      </c>
      <c r="D28" s="16">
        <v>1.91</v>
      </c>
      <c r="E28" s="15">
        <v>8627</v>
      </c>
      <c r="F28" s="11" t="s">
        <v>21</v>
      </c>
      <c r="G28" s="9">
        <f t="shared" si="0"/>
        <v>16477.57</v>
      </c>
    </row>
    <row r="29" spans="1:9" s="22" customFormat="1" x14ac:dyDescent="0.25">
      <c r="A29" s="76" t="s">
        <v>39</v>
      </c>
      <c r="B29" s="77"/>
      <c r="C29" s="76"/>
      <c r="D29" s="76"/>
      <c r="E29" s="76"/>
      <c r="F29" s="76"/>
      <c r="G29" s="65">
        <f>SUM(G9:G28)</f>
        <v>138867.29999999999</v>
      </c>
    </row>
    <row r="30" spans="1:9" s="3" customFormat="1" x14ac:dyDescent="0.25">
      <c r="A30" s="78" t="s">
        <v>38</v>
      </c>
      <c r="B30" s="78"/>
      <c r="C30" s="78"/>
      <c r="D30" s="78"/>
      <c r="E30" s="78"/>
      <c r="F30" s="78"/>
      <c r="G30" s="78"/>
    </row>
    <row r="31" spans="1:9" s="3" customFormat="1" ht="56.25" customHeight="1" x14ac:dyDescent="0.25">
      <c r="A31" s="14" t="s">
        <v>0</v>
      </c>
      <c r="B31" s="14" t="s">
        <v>1</v>
      </c>
      <c r="C31" s="14" t="s">
        <v>2</v>
      </c>
      <c r="D31" s="14" t="s">
        <v>3</v>
      </c>
      <c r="E31" s="14" t="s">
        <v>4</v>
      </c>
      <c r="F31" s="23" t="s">
        <v>41</v>
      </c>
      <c r="G31" s="14" t="s">
        <v>5</v>
      </c>
    </row>
    <row r="32" spans="1:9" s="3" customFormat="1" ht="28.15" customHeight="1" x14ac:dyDescent="0.25">
      <c r="A32" s="14">
        <v>1</v>
      </c>
      <c r="B32" s="24" t="s">
        <v>38</v>
      </c>
      <c r="C32" s="25"/>
      <c r="D32" s="16"/>
      <c r="E32" s="14"/>
      <c r="F32" s="23" t="s">
        <v>59</v>
      </c>
      <c r="G32" s="26">
        <v>339</v>
      </c>
    </row>
    <row r="33" spans="1:17" s="3" customFormat="1" ht="36.6" hidden="1" customHeight="1" x14ac:dyDescent="0.25">
      <c r="A33" s="14">
        <v>2</v>
      </c>
      <c r="B33" s="20" t="s">
        <v>7</v>
      </c>
      <c r="C33" s="14" t="s">
        <v>8</v>
      </c>
      <c r="D33" s="16">
        <v>14.62</v>
      </c>
      <c r="E33" s="16">
        <v>2997</v>
      </c>
      <c r="F33" s="23" t="s">
        <v>60</v>
      </c>
      <c r="G33" s="26">
        <v>0</v>
      </c>
    </row>
    <row r="34" spans="1:17" s="3" customFormat="1" ht="34.5" hidden="1" customHeight="1" x14ac:dyDescent="0.25">
      <c r="A34" s="14">
        <f>A33+1</f>
        <v>3</v>
      </c>
      <c r="B34" s="20" t="s">
        <v>9</v>
      </c>
      <c r="C34" s="14" t="s">
        <v>8</v>
      </c>
      <c r="D34" s="16">
        <v>10.55</v>
      </c>
      <c r="E34" s="16">
        <v>2997</v>
      </c>
      <c r="F34" s="23" t="s">
        <v>60</v>
      </c>
      <c r="G34" s="26">
        <v>0</v>
      </c>
    </row>
    <row r="35" spans="1:17" s="27" customFormat="1" x14ac:dyDescent="0.25">
      <c r="A35" s="79" t="s">
        <v>39</v>
      </c>
      <c r="B35" s="79"/>
      <c r="C35" s="79"/>
      <c r="D35" s="79"/>
      <c r="E35" s="79"/>
      <c r="F35" s="79"/>
      <c r="G35" s="63">
        <f>SUM(G32:G34)</f>
        <v>339</v>
      </c>
    </row>
    <row r="36" spans="1:17" s="22" customFormat="1" x14ac:dyDescent="0.25">
      <c r="A36" s="76" t="s">
        <v>48</v>
      </c>
      <c r="B36" s="76"/>
      <c r="C36" s="76"/>
      <c r="D36" s="76"/>
      <c r="E36" s="76"/>
      <c r="F36" s="76"/>
      <c r="G36" s="64">
        <f>G29+G35</f>
        <v>139206.29999999999</v>
      </c>
    </row>
    <row r="37" spans="1:17" ht="27" customHeight="1" x14ac:dyDescent="0.3">
      <c r="A37" s="71" t="s">
        <v>97</v>
      </c>
      <c r="B37" s="75"/>
      <c r="C37" s="75"/>
      <c r="D37" s="75"/>
      <c r="E37" s="75"/>
      <c r="F37" s="75"/>
      <c r="G37" s="75"/>
      <c r="Q37" s="55"/>
    </row>
    <row r="38" spans="1:17" ht="22.5" customHeight="1" x14ac:dyDescent="0.3">
      <c r="A38" s="71" t="s">
        <v>98</v>
      </c>
      <c r="B38" s="75"/>
      <c r="C38" s="75"/>
      <c r="D38" s="75"/>
      <c r="E38" s="75"/>
      <c r="F38" s="75"/>
      <c r="G38" s="75"/>
      <c r="Q38" s="55"/>
    </row>
    <row r="39" spans="1:17" ht="16.5" x14ac:dyDescent="0.3">
      <c r="A39" s="71" t="s">
        <v>53</v>
      </c>
      <c r="B39" s="75"/>
      <c r="C39" s="75"/>
      <c r="D39" s="75"/>
      <c r="E39" s="75"/>
      <c r="F39" s="75"/>
      <c r="G39" s="75"/>
      <c r="Q39" s="55"/>
    </row>
    <row r="40" spans="1:17" ht="16.5" x14ac:dyDescent="0.3">
      <c r="A40" s="71" t="s">
        <v>54</v>
      </c>
      <c r="B40" s="75"/>
      <c r="C40" s="75"/>
      <c r="D40" s="75"/>
      <c r="E40" s="75"/>
      <c r="F40" s="75"/>
      <c r="G40" s="75"/>
      <c r="Q40" s="56"/>
    </row>
    <row r="41" spans="1:17" ht="16.5" x14ac:dyDescent="0.3">
      <c r="A41" s="71" t="s">
        <v>55</v>
      </c>
      <c r="B41" s="72"/>
      <c r="C41" s="72"/>
      <c r="D41" s="72"/>
      <c r="E41" s="72"/>
      <c r="F41" s="72"/>
      <c r="G41" s="72"/>
      <c r="Q41" s="57"/>
    </row>
    <row r="42" spans="1:17" x14ac:dyDescent="0.25">
      <c r="Q42" s="58"/>
    </row>
    <row r="43" spans="1:17" x14ac:dyDescent="0.25">
      <c r="B43" s="1" t="s">
        <v>56</v>
      </c>
      <c r="C43" s="1" t="s">
        <v>63</v>
      </c>
      <c r="D43" s="28"/>
      <c r="E43" s="28"/>
      <c r="Q43" s="57"/>
    </row>
    <row r="44" spans="1:17" x14ac:dyDescent="0.25">
      <c r="Q44" s="59"/>
    </row>
    <row r="45" spans="1:17" x14ac:dyDescent="0.25">
      <c r="B45" s="1" t="s">
        <v>58</v>
      </c>
      <c r="C45" s="37" t="s">
        <v>57</v>
      </c>
      <c r="D45" s="28"/>
      <c r="E45" s="28"/>
      <c r="Q45" s="56"/>
    </row>
    <row r="46" spans="1:17" x14ac:dyDescent="0.25">
      <c r="Q46" s="57"/>
    </row>
    <row r="47" spans="1:17" x14ac:dyDescent="0.25">
      <c r="Q47" s="57"/>
    </row>
    <row r="48" spans="1:17" x14ac:dyDescent="0.25">
      <c r="Q48" s="60"/>
    </row>
    <row r="49" spans="17:17" x14ac:dyDescent="0.25">
      <c r="Q49" s="59"/>
    </row>
    <row r="50" spans="17:17" x14ac:dyDescent="0.25">
      <c r="Q50" s="61"/>
    </row>
    <row r="51" spans="17:17" x14ac:dyDescent="0.25">
      <c r="Q51" s="55"/>
    </row>
    <row r="52" spans="17:17" x14ac:dyDescent="0.25">
      <c r="Q52" s="55"/>
    </row>
    <row r="53" spans="17:17" x14ac:dyDescent="0.25">
      <c r="Q53" s="55"/>
    </row>
    <row r="54" spans="17:17" x14ac:dyDescent="0.25">
      <c r="Q54" s="55"/>
    </row>
  </sheetData>
  <mergeCells count="12">
    <mergeCell ref="A41:G41"/>
    <mergeCell ref="B2:G2"/>
    <mergeCell ref="A5:G5"/>
    <mergeCell ref="A6:G6"/>
    <mergeCell ref="A29:F29"/>
    <mergeCell ref="A30:G30"/>
    <mergeCell ref="A35:F35"/>
    <mergeCell ref="A36:F36"/>
    <mergeCell ref="A37:G37"/>
    <mergeCell ref="A38:G38"/>
    <mergeCell ref="A39:G39"/>
    <mergeCell ref="A40:G40"/>
  </mergeCells>
  <pageMargins left="0.78740157480314965" right="0.31496062992125984" top="0.23622047244094491" bottom="0.15748031496062992" header="0.15748031496062992" footer="0.15748031496062992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янв</vt:lpstr>
      <vt:lpstr>фев</vt:lpstr>
      <vt:lpstr>мар</vt:lpstr>
      <vt:lpstr>апр</vt:lpstr>
      <vt:lpstr>май</vt:lpstr>
      <vt:lpstr>июнь</vt:lpstr>
      <vt:lpstr>июль</vt:lpstr>
      <vt:lpstr>авг</vt:lpstr>
      <vt:lpstr>сен</vt:lpstr>
      <vt:lpstr>окт</vt:lpstr>
      <vt:lpstr>ноя</vt:lpstr>
      <vt:lpstr>дек</vt:lpstr>
      <vt:lpstr>год</vt:lpstr>
      <vt:lpstr>авг!Область_печати</vt:lpstr>
      <vt:lpstr>апр!Область_печати</vt:lpstr>
      <vt:lpstr>год!Область_печати</vt:lpstr>
      <vt:lpstr>дек!Область_печати</vt:lpstr>
      <vt:lpstr>июль!Область_печати</vt:lpstr>
      <vt:lpstr>июнь!Область_печати</vt:lpstr>
      <vt:lpstr>май!Область_печати</vt:lpstr>
      <vt:lpstr>мар!Область_печати</vt:lpstr>
      <vt:lpstr>ноя!Область_печати</vt:lpstr>
      <vt:lpstr>окт!Область_печати</vt:lpstr>
      <vt:lpstr>сен!Область_печати</vt:lpstr>
      <vt:lpstr>фев!Область_печати</vt:lpstr>
      <vt:lpstr>янв!Область_печати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2023-01-31T07:06:44Z</dcterms:modified>
</cp:coreProperties>
</file>