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758" firstSheet="12" activeTab="12"/>
  </bookViews>
  <sheets>
    <sheet name="янв" sheetId="46" state="hidden" r:id="rId1"/>
    <sheet name="фев" sheetId="47" state="hidden" r:id="rId2"/>
    <sheet name="мар" sheetId="48" state="hidden" r:id="rId3"/>
    <sheet name="апр" sheetId="49" state="hidden" r:id="rId4"/>
    <sheet name="май" sheetId="50" state="hidden" r:id="rId5"/>
    <sheet name="июнь" sheetId="51" state="hidden" r:id="rId6"/>
    <sheet name="июль" sheetId="52" state="hidden" r:id="rId7"/>
    <sheet name="авг" sheetId="53" state="hidden" r:id="rId8"/>
    <sheet name="сен" sheetId="54" state="hidden" r:id="rId9"/>
    <sheet name="окт" sheetId="55" state="hidden" r:id="rId10"/>
    <sheet name="ноя" sheetId="56" state="hidden" r:id="rId11"/>
    <sheet name="дек" sheetId="57" state="hidden" r:id="rId12"/>
    <sheet name="год" sheetId="14" r:id="rId13"/>
  </sheets>
  <definedNames>
    <definedName name="_xlnm.Print_Area" localSheetId="7">авг!$A$1:$G$48</definedName>
    <definedName name="_xlnm.Print_Area" localSheetId="3">апр!$A$1:$G$48</definedName>
    <definedName name="_xlnm.Print_Area" localSheetId="12">год!$A$1:$C$40</definedName>
    <definedName name="_xlnm.Print_Area" localSheetId="11">дек!$A$1:$G$48</definedName>
    <definedName name="_xlnm.Print_Area" localSheetId="6">июль!$A$1:$G$48</definedName>
    <definedName name="_xlnm.Print_Area" localSheetId="5">июнь!$A$1:$G$48</definedName>
    <definedName name="_xlnm.Print_Area" localSheetId="4">май!$A$1:$G$48</definedName>
    <definedName name="_xlnm.Print_Area" localSheetId="2">мар!$A$1:$G$48</definedName>
    <definedName name="_xlnm.Print_Area" localSheetId="10">ноя!$A$1:$G$48</definedName>
    <definedName name="_xlnm.Print_Area" localSheetId="9">окт!$A$1:$G$48</definedName>
    <definedName name="_xlnm.Print_Area" localSheetId="8">сен!$A$1:$G$48</definedName>
    <definedName name="_xlnm.Print_Area" localSheetId="1">фев!$A$1:$G$48</definedName>
    <definedName name="_xlnm.Print_Area" localSheetId="0">янв!$A$1:$G$48</definedName>
  </definedNames>
  <calcPr calcId="145621"/>
</workbook>
</file>

<file path=xl/calcChain.xml><?xml version="1.0" encoding="utf-8"?>
<calcChain xmlns="http://schemas.openxmlformats.org/spreadsheetml/2006/main">
  <c r="C5" i="14" l="1"/>
  <c r="G35" i="57"/>
  <c r="A34" i="57"/>
  <c r="G28" i="57"/>
  <c r="G27" i="57"/>
  <c r="G26" i="57"/>
  <c r="G25" i="57"/>
  <c r="G24" i="57"/>
  <c r="D24" i="57"/>
  <c r="G23" i="57"/>
  <c r="G22" i="57"/>
  <c r="G21" i="57"/>
  <c r="G20" i="57"/>
  <c r="G19" i="57"/>
  <c r="G18" i="57"/>
  <c r="G17" i="57"/>
  <c r="G16" i="57"/>
  <c r="G15" i="57"/>
  <c r="G14" i="57"/>
  <c r="G13" i="57"/>
  <c r="G12" i="57"/>
  <c r="G11" i="57"/>
  <c r="G10" i="57"/>
  <c r="A10" i="57"/>
  <c r="A11" i="57" s="1"/>
  <c r="A12" i="57" s="1"/>
  <c r="A13" i="57" s="1"/>
  <c r="A14" i="57" s="1"/>
  <c r="A15" i="57" s="1"/>
  <c r="A16" i="57" s="1"/>
  <c r="A17" i="57" s="1"/>
  <c r="A18" i="57" s="1"/>
  <c r="A19" i="57" s="1"/>
  <c r="A20" i="57" s="1"/>
  <c r="A21" i="57" s="1"/>
  <c r="A22" i="57" s="1"/>
  <c r="A23" i="57" s="1"/>
  <c r="A24" i="57" s="1"/>
  <c r="A25" i="57" s="1"/>
  <c r="A26" i="57" s="1"/>
  <c r="A27" i="57" s="1"/>
  <c r="A28" i="57" s="1"/>
  <c r="G9" i="57"/>
  <c r="G35" i="56"/>
  <c r="A34" i="56"/>
  <c r="G28" i="56"/>
  <c r="G27" i="56"/>
  <c r="G26" i="56"/>
  <c r="G25" i="56"/>
  <c r="G24" i="56"/>
  <c r="D24" i="56"/>
  <c r="G23" i="56"/>
  <c r="G22" i="56"/>
  <c r="G21" i="56"/>
  <c r="G20" i="56"/>
  <c r="G19" i="56"/>
  <c r="G18" i="56"/>
  <c r="G17" i="56"/>
  <c r="G16" i="56"/>
  <c r="G15" i="56"/>
  <c r="G14" i="56"/>
  <c r="G13" i="56"/>
  <c r="G12" i="56"/>
  <c r="G11" i="56"/>
  <c r="G10" i="56"/>
  <c r="A10" i="56"/>
  <c r="A11" i="56" s="1"/>
  <c r="A12" i="56" s="1"/>
  <c r="A13" i="56" s="1"/>
  <c r="A14" i="56" s="1"/>
  <c r="A15" i="56" s="1"/>
  <c r="A16" i="56" s="1"/>
  <c r="A17" i="56" s="1"/>
  <c r="A18" i="56" s="1"/>
  <c r="A19" i="56" s="1"/>
  <c r="A20" i="56" s="1"/>
  <c r="A21" i="56" s="1"/>
  <c r="A22" i="56" s="1"/>
  <c r="A23" i="56" s="1"/>
  <c r="A24" i="56" s="1"/>
  <c r="A25" i="56" s="1"/>
  <c r="A26" i="56" s="1"/>
  <c r="A27" i="56" s="1"/>
  <c r="A28" i="56" s="1"/>
  <c r="G9" i="56"/>
  <c r="G35" i="55"/>
  <c r="A34" i="55"/>
  <c r="G28" i="55"/>
  <c r="G27" i="55"/>
  <c r="G26" i="55"/>
  <c r="G25" i="55"/>
  <c r="D24" i="55"/>
  <c r="G24" i="55" s="1"/>
  <c r="G23" i="55"/>
  <c r="G22" i="55"/>
  <c r="G21" i="55"/>
  <c r="G20" i="55"/>
  <c r="G19" i="55"/>
  <c r="G18" i="55"/>
  <c r="G17" i="55"/>
  <c r="G16" i="55"/>
  <c r="G15" i="55"/>
  <c r="G14" i="55"/>
  <c r="G13" i="55"/>
  <c r="G12" i="55"/>
  <c r="G11" i="55"/>
  <c r="G10" i="55"/>
  <c r="A10" i="55"/>
  <c r="A11" i="55" s="1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A28" i="55" s="1"/>
  <c r="G9" i="55"/>
  <c r="G29" i="55" s="1"/>
  <c r="G36" i="55" s="1"/>
  <c r="G35" i="54"/>
  <c r="A34" i="54"/>
  <c r="G28" i="54"/>
  <c r="G27" i="54"/>
  <c r="G26" i="54"/>
  <c r="G25" i="54"/>
  <c r="D24" i="54"/>
  <c r="G24" i="54" s="1"/>
  <c r="G23" i="54"/>
  <c r="G22" i="54"/>
  <c r="G21" i="54"/>
  <c r="G20" i="54"/>
  <c r="G19" i="54"/>
  <c r="G18" i="54"/>
  <c r="G17" i="54"/>
  <c r="G16" i="54"/>
  <c r="G15" i="54"/>
  <c r="G14" i="54"/>
  <c r="G13" i="54"/>
  <c r="G12" i="54"/>
  <c r="G11" i="54"/>
  <c r="G10" i="54"/>
  <c r="A10" i="54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A28" i="54" s="1"/>
  <c r="G9" i="54"/>
  <c r="G34" i="53"/>
  <c r="C36" i="14" s="1"/>
  <c r="G33" i="53"/>
  <c r="A34" i="53"/>
  <c r="G28" i="53"/>
  <c r="G27" i="53"/>
  <c r="G26" i="53"/>
  <c r="G25" i="53"/>
  <c r="D24" i="53"/>
  <c r="G24" i="53" s="1"/>
  <c r="G23" i="53"/>
  <c r="G22" i="53"/>
  <c r="G21" i="53"/>
  <c r="G20" i="53"/>
  <c r="G19" i="53"/>
  <c r="G18" i="53"/>
  <c r="G17" i="53"/>
  <c r="G16" i="53"/>
  <c r="G15" i="53"/>
  <c r="G14" i="53"/>
  <c r="G13" i="53"/>
  <c r="G12" i="53"/>
  <c r="G11" i="53"/>
  <c r="G10" i="53"/>
  <c r="A10" i="53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G9" i="53"/>
  <c r="G35" i="52"/>
  <c r="A34" i="52"/>
  <c r="G28" i="52"/>
  <c r="G27" i="52"/>
  <c r="G26" i="52"/>
  <c r="G25" i="52"/>
  <c r="D24" i="52"/>
  <c r="G24" i="52" s="1"/>
  <c r="G23" i="52"/>
  <c r="G22" i="52"/>
  <c r="G21" i="52"/>
  <c r="G20" i="52"/>
  <c r="G19" i="52"/>
  <c r="G18" i="52"/>
  <c r="G17" i="52"/>
  <c r="G16" i="52"/>
  <c r="G15" i="52"/>
  <c r="G14" i="52"/>
  <c r="G13" i="52"/>
  <c r="G12" i="52"/>
  <c r="G11" i="52"/>
  <c r="G10" i="52"/>
  <c r="A10" i="52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A28" i="52" s="1"/>
  <c r="G9" i="52"/>
  <c r="G35" i="51"/>
  <c r="A34" i="51"/>
  <c r="G28" i="51"/>
  <c r="G27" i="51"/>
  <c r="G26" i="51"/>
  <c r="G25" i="51"/>
  <c r="D24" i="51"/>
  <c r="G24" i="51" s="1"/>
  <c r="G23" i="51"/>
  <c r="G22" i="51"/>
  <c r="G21" i="51"/>
  <c r="G20" i="51"/>
  <c r="G19" i="51"/>
  <c r="G18" i="51"/>
  <c r="G17" i="51"/>
  <c r="G16" i="51"/>
  <c r="G15" i="51"/>
  <c r="G14" i="51"/>
  <c r="G13" i="51"/>
  <c r="G12" i="51"/>
  <c r="G11" i="51"/>
  <c r="G10" i="51"/>
  <c r="A10" i="5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G9" i="51"/>
  <c r="G35" i="50"/>
  <c r="A34" i="50"/>
  <c r="G28" i="50"/>
  <c r="G27" i="50"/>
  <c r="G26" i="50"/>
  <c r="G25" i="50"/>
  <c r="D24" i="50"/>
  <c r="G24" i="50" s="1"/>
  <c r="G23" i="50"/>
  <c r="G22" i="50"/>
  <c r="G21" i="50"/>
  <c r="G20" i="50"/>
  <c r="G19" i="50"/>
  <c r="G18" i="50"/>
  <c r="G17" i="50"/>
  <c r="G16" i="50"/>
  <c r="G15" i="50"/>
  <c r="G14" i="50"/>
  <c r="G13" i="50"/>
  <c r="G12" i="50"/>
  <c r="G11" i="50"/>
  <c r="G10" i="50"/>
  <c r="A10" i="50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G9" i="50"/>
  <c r="G29" i="50" s="1"/>
  <c r="G36" i="50" s="1"/>
  <c r="G35" i="49"/>
  <c r="A34" i="49"/>
  <c r="G28" i="49"/>
  <c r="G27" i="49"/>
  <c r="G26" i="49"/>
  <c r="G25" i="49"/>
  <c r="D24" i="49"/>
  <c r="G24" i="49" s="1"/>
  <c r="G23" i="49"/>
  <c r="G22" i="49"/>
  <c r="G21" i="49"/>
  <c r="G20" i="49"/>
  <c r="G19" i="49"/>
  <c r="G18" i="49"/>
  <c r="G17" i="49"/>
  <c r="G16" i="49"/>
  <c r="G15" i="49"/>
  <c r="G14" i="49"/>
  <c r="G13" i="49"/>
  <c r="G12" i="49"/>
  <c r="G11" i="49"/>
  <c r="G10" i="49"/>
  <c r="A10" i="49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G9" i="49"/>
  <c r="A34" i="48"/>
  <c r="G35" i="48"/>
  <c r="G28" i="48"/>
  <c r="G27" i="48"/>
  <c r="G26" i="48"/>
  <c r="G25" i="48"/>
  <c r="D24" i="48"/>
  <c r="G24" i="48" s="1"/>
  <c r="G23" i="48"/>
  <c r="G22" i="48"/>
  <c r="G21" i="48"/>
  <c r="G20" i="48"/>
  <c r="G19" i="48"/>
  <c r="G18" i="48"/>
  <c r="G17" i="48"/>
  <c r="G16" i="48"/>
  <c r="G15" i="48"/>
  <c r="G14" i="48"/>
  <c r="G13" i="48"/>
  <c r="G12" i="48"/>
  <c r="G11" i="48"/>
  <c r="G10" i="48"/>
  <c r="A10" i="48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G9" i="48"/>
  <c r="G32" i="47"/>
  <c r="G29" i="48" l="1"/>
  <c r="G36" i="48" s="1"/>
  <c r="G29" i="51"/>
  <c r="G36" i="51" s="1"/>
  <c r="G35" i="53"/>
  <c r="G29" i="56"/>
  <c r="G29" i="49"/>
  <c r="G36" i="49" s="1"/>
  <c r="G29" i="53"/>
  <c r="G29" i="54"/>
  <c r="G29" i="52"/>
  <c r="G36" i="52" s="1"/>
  <c r="C35" i="14"/>
  <c r="G29" i="57"/>
  <c r="G36" i="57" s="1"/>
  <c r="G36" i="56"/>
  <c r="G36" i="54"/>
  <c r="G36" i="53"/>
  <c r="D24" i="47"/>
  <c r="G24" i="47" s="1"/>
  <c r="A34" i="47"/>
  <c r="G35" i="47"/>
  <c r="G28" i="47"/>
  <c r="G27" i="47"/>
  <c r="G26" i="47"/>
  <c r="G25" i="47"/>
  <c r="G23" i="47"/>
  <c r="G22" i="47"/>
  <c r="G21" i="47"/>
  <c r="G20" i="47"/>
  <c r="G19" i="47"/>
  <c r="G18" i="47"/>
  <c r="G17" i="47"/>
  <c r="G16" i="47"/>
  <c r="G15" i="47"/>
  <c r="G14" i="47"/>
  <c r="G13" i="47"/>
  <c r="G12" i="47"/>
  <c r="G11" i="47"/>
  <c r="G10" i="47"/>
  <c r="A10" i="47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G9" i="47"/>
  <c r="G32" i="46"/>
  <c r="C34" i="14" s="1"/>
  <c r="G29" i="47" l="1"/>
  <c r="G36" i="47"/>
  <c r="C8" i="14"/>
  <c r="A34" i="46"/>
  <c r="G35" i="46"/>
  <c r="G28" i="46"/>
  <c r="C30" i="14" s="1"/>
  <c r="G27" i="46"/>
  <c r="C29" i="14" s="1"/>
  <c r="G26" i="46"/>
  <c r="C28" i="14" s="1"/>
  <c r="G25" i="46"/>
  <c r="C27" i="14" s="1"/>
  <c r="G24" i="46"/>
  <c r="C26" i="14" s="1"/>
  <c r="G23" i="46"/>
  <c r="C25" i="14" s="1"/>
  <c r="G22" i="46"/>
  <c r="C24" i="14" s="1"/>
  <c r="G21" i="46"/>
  <c r="C23" i="14" s="1"/>
  <c r="G20" i="46"/>
  <c r="C22" i="14" s="1"/>
  <c r="G19" i="46"/>
  <c r="C21" i="14" s="1"/>
  <c r="G18" i="46"/>
  <c r="C20" i="14" s="1"/>
  <c r="G17" i="46"/>
  <c r="C19" i="14" s="1"/>
  <c r="G16" i="46"/>
  <c r="C18" i="14" s="1"/>
  <c r="G15" i="46"/>
  <c r="C17" i="14" s="1"/>
  <c r="G14" i="46"/>
  <c r="C16" i="14" s="1"/>
  <c r="G13" i="46"/>
  <c r="C15" i="14" s="1"/>
  <c r="G12" i="46"/>
  <c r="C14" i="14" s="1"/>
  <c r="G11" i="46"/>
  <c r="C13" i="14" s="1"/>
  <c r="G10" i="46"/>
  <c r="C12" i="14" s="1"/>
  <c r="A10" i="46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G9" i="46"/>
  <c r="C11" i="14" s="1"/>
  <c r="C31" i="14" l="1"/>
  <c r="G29" i="46"/>
  <c r="G36" i="46" s="1"/>
  <c r="C37" i="14" l="1"/>
  <c r="C38" i="14" l="1"/>
  <c r="C39" i="14" s="1"/>
  <c r="A12" i="14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</calcChain>
</file>

<file path=xl/sharedStrings.xml><?xml version="1.0" encoding="utf-8"?>
<sst xmlns="http://schemas.openxmlformats.org/spreadsheetml/2006/main" count="1242" uniqueCount="113">
  <si>
    <t>№</t>
  </si>
  <si>
    <t>Наименование работы</t>
  </si>
  <si>
    <t>ед.изм.</t>
  </si>
  <si>
    <t>цена (руб.)</t>
  </si>
  <si>
    <t>объем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</si>
  <si>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</si>
  <si>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</si>
  <si>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</si>
  <si>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</si>
  <si>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</si>
  <si>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</si>
  <si>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</si>
  <si>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</si>
  <si>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</si>
  <si>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</si>
  <si>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</si>
  <si>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</si>
  <si>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</si>
  <si>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</si>
  <si>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</si>
  <si>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</si>
  <si>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</si>
  <si>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</si>
  <si>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Аварийное обслуживание, непредвиденные работы (заявочный ремонт)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</si>
  <si>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</si>
  <si>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</si>
  <si>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</si>
  <si>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</si>
  <si>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1 раза в год-вентканалы в МКД с газовыми приборами, раз в год-в МКД с электроплитами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</si>
  <si>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</si>
  <si>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</si>
  <si>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</si>
  <si>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</si>
  <si>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</si>
  <si>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</si>
  <si>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</si>
  <si>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</si>
  <si>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</si>
  <si>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</si>
  <si>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</si>
  <si>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Текущий ремонт</t>
  </si>
  <si>
    <t>Всего:</t>
  </si>
  <si>
    <t>Осмотр наружных конструкций кирпичного или каменного дома</t>
  </si>
  <si>
    <t>Итого:</t>
  </si>
  <si>
    <t xml:space="preserve">Акт №1 приемки оказанных услуг и (или) выполненных работ по содержанию и текущему ремонту общего имущества в многоквартирном доме </t>
  </si>
  <si>
    <t>г. Рязань</t>
  </si>
  <si>
    <t xml:space="preserve">1. Исполнителем предъявлены к приемке следующие оказанные на основании договора управления многоквартирным домом № Н-27-30  от  01.01.2011 (далее – «Договор») услуги и (или) выполненные работы по содержанию и текущему ремонту общего имущества в  многоквартирном доме №27 расположенном по адресу г. Рязань ул. Новаторов 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</si>
  <si>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</si>
  <si>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</si>
  <si>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5. Настоящий Акт составлен в 2-х экземплярах, имеющих одинаковую юридическую силу, по одному для каждой из Сторон.</t>
  </si>
  <si>
    <t>Подписи сторон</t>
  </si>
  <si>
    <t>Исполнитель</t>
  </si>
  <si>
    <t>Заказчик</t>
  </si>
  <si>
    <t>Мордвинова Л. Д.</t>
  </si>
  <si>
    <t>Уборка лестничных площадок и маршей</t>
  </si>
  <si>
    <t>Подметание прилегающей территории</t>
  </si>
  <si>
    <t>Постоянно</t>
  </si>
  <si>
    <t>Осмотр технических этажей, чердаков и подвальных помещений</t>
  </si>
  <si>
    <t>Периодичность</t>
  </si>
  <si>
    <t xml:space="preserve">Осмотр мест общего пользования </t>
  </si>
  <si>
    <t>Замер сопротивления изоляции</t>
  </si>
  <si>
    <t>смета, материалы</t>
  </si>
  <si>
    <t>по графику</t>
  </si>
  <si>
    <t>Подметание прилегающей территории, содержание и уборка контейнерных площадок</t>
  </si>
  <si>
    <t>Квашнин И.В.</t>
  </si>
  <si>
    <t>Собственники помещений в многоквартирном доме, расположенном по адресу: г. Рязань ул. Новаторов дом 27,  именуемые в дальнейшем “Заказчик”, в лице  Мордвиновой Людмилы Дмитриевны, являющейся собственником квартиры № 43, находящейся в данном многоквартирном доме, действующего на основании ___________________   с одной стороны, и  ООО КА «Ирбис» именуемая в дальнейшем “Исполнитель”, в лице Квашнина Игоря Васильевича, директора действующего на основании Устава , с другой стороны, совместно именуемые “Стороны”, составили настоящий Акт о нижеследующем:</t>
  </si>
  <si>
    <t>Коммунальные ресурсы потребляемые в целях содержания общего имущества в многоквартирном доме (КРСОИ) с 01.07.2021</t>
  </si>
  <si>
    <t>Начислено за услуги по содержанию и текущему ремонту общего имущества МКД  за 2022 год</t>
  </si>
  <si>
    <t>Поступило за услуги по содержанию и текущему ремонту общего имущества МКД за 2022 год</t>
  </si>
  <si>
    <t>Долг собственников помещений на 01.01.2023 г.</t>
  </si>
  <si>
    <t>Выполнено  услуг (работ) за 2022 год</t>
  </si>
  <si>
    <t>Остаток средств на 01.01.2023</t>
  </si>
  <si>
    <t>2. Всего за период с 01.01.2022 по 31.01.2022 года выполнено работ (оказано услуг) на общую сумму:</t>
  </si>
  <si>
    <t>Семьдесят две тысячи триста тридцать шесть рублей девяносто одна копейка</t>
  </si>
  <si>
    <t>2. Всего за период с 01.02.2022 по 28.02.2022 года выполнено работ (оказано услуг) на общую сумму:</t>
  </si>
  <si>
    <t xml:space="preserve">Акт №2 приемки оказанных услуг и (или) выполненных работ по содержанию и текущему ремонту общего имущества в многоквартирном доме </t>
  </si>
  <si>
    <t>Восемьдесят пять тысяч восемьсот шестьдесят восемь рублей четырнадцать копеек</t>
  </si>
  <si>
    <t>2. Всего за период с 01.03.2022 по 31.03.2022 года выполнено работ (оказано услуг) на общую сумму:</t>
  </si>
  <si>
    <t xml:space="preserve">Акт № 3 приемки оказанных услуг и (или) выполненных работ по содержанию и текущему ремонту общего имущества в многоквартирном доме </t>
  </si>
  <si>
    <t>Семьдесят три тысячи девятьсот девяносто восемь рублей девяносто копеек</t>
  </si>
  <si>
    <t>2. Всего за период с 01.04.2022 по 30.04.2022 года выполнено работ (оказано услуг) на общую сумму:</t>
  </si>
  <si>
    <t xml:space="preserve">Акт № 4 приемки оказанных услуг и (или) выполненных работ по содержанию и текущему ремонту общего имущества в многоквартирном доме </t>
  </si>
  <si>
    <t>Семьдесят семь тысяч двести девяносто восемь рублей пятьдесят копеек</t>
  </si>
  <si>
    <t>2. Всего за период с 01.05.2022 по 31.05.2022 года выполнено работ (оказано услуг) на общую сумму:</t>
  </si>
  <si>
    <t xml:space="preserve">Акт № 5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</si>
  <si>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01.06.2022 по 30.06.2022 года выполнено работ (оказано услуг) на общую сумму:</t>
  </si>
  <si>
    <t xml:space="preserve">Акт № 6 приемки оказанных услуг и (или) выполненных работ по содержанию и текущему ремонту общего имущества в многоквартирном доме </t>
  </si>
  <si>
    <t>Семьдесят девять тысяч пятьсот семьдесят два рубля пятьдесят пять копеек</t>
  </si>
  <si>
    <t xml:space="preserve">Акт № 7 приемки оказанных услуг и (или) выполненных работ по содержанию и текущему ремонту общего имущества в многоквартирном доме </t>
  </si>
  <si>
    <t>Коммунальные ресурсы потребляемые в целях содержания общего имущества в многоквартирном доме (КРСОИ) с 01.07.2022</t>
  </si>
  <si>
    <t>2. Всего за период с 01.07.2022 по 31.07.2022 года выполнено работ (оказано услуг) на общую сумму:</t>
  </si>
  <si>
    <t>Семьдесят семь тысяч восемьсот двадцать три рубля девяносто девять копеек</t>
  </si>
  <si>
    <t>Начислено по договорам с провайдерами</t>
  </si>
  <si>
    <t>Поступило по договорам с провайдерами</t>
  </si>
  <si>
    <t xml:space="preserve">Акт № 8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</si>
  <si>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01.08.2022 по 31.08.2022 года выполнено работ (оказано услуг) на общую сумму:</t>
  </si>
  <si>
    <t>Сто шестнадцать тысяч восемьсот пятьдесят шесть рублей пятьдесят шесть копеек</t>
  </si>
  <si>
    <t>2. Всего за период с 01.09.2022 по 30.09.2022 года выполнено работ (оказано услуг) на общую сумму:</t>
  </si>
  <si>
    <t xml:space="preserve">Акт № 9 приемки оказанных услуг и (или) выполненных работ по содержанию и текущему ремонту общего имущества в многоквартирном доме </t>
  </si>
  <si>
    <t>Семьдесят восемь тысяч девятьсот двадцать шесть рублей шестьдесят девять копеек</t>
  </si>
  <si>
    <t>2. Всего за период с 01.10.2022 по 31.10.2022 года выполнено работ (оказано услуг) на общую сумму:</t>
  </si>
  <si>
    <t xml:space="preserve">Акт № 10 приемки оказанных услуг и (или) выполненных работ по содержанию и текущему ремонту общего имущества в многоквартирном доме </t>
  </si>
  <si>
    <t>Семьдесят шесть тысяч шестьсот четырнадцать рублей восемьдесят одна копейка</t>
  </si>
  <si>
    <t>2. Всего за период с 01.11.2022 по 30.11.2022 года выполнено работ (оказано услуг) на общую сумму:</t>
  </si>
  <si>
    <t xml:space="preserve">Акт № 11 приемки оказанных услуг и (или) выполненных работ по содержанию и текущему ремонту общего имущества в многоквартирном доме </t>
  </si>
  <si>
    <t>Восемьдесят тысяч семьдесят шесть рублей четырнадцать копеек</t>
  </si>
  <si>
    <t>2. Всего за период с 01.12.2022 по 31.12.2022 года выполнено работ (оказано услуг) на общую сумму:</t>
  </si>
  <si>
    <t>Коммунальные ресурсы потребляемые в целях содержания общего имущества в многоквартирном доме (КРСОИ) с 01.12.2022</t>
  </si>
  <si>
    <t xml:space="preserve">Акт № 12 приемки оказанных услуг и (или) выполненных работ по содержанию и текущему ремонту общего имущества в многоквартирном доме </t>
  </si>
  <si>
    <t>Восемьдесят шесть тысяч триста шесть рублей шестьдесят две копейки</t>
  </si>
  <si>
    <t>Доходы и расходы ООО КА "Ирбис"  по управлению и обслуживанию МКД ул. Новаторов д. 27                                                                       январь-декабрь</t>
  </si>
  <si>
    <t>Подано исковых заявлений за 2022г. (шт.)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</si>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</sst>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name val="Cambria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7" fillId="0" borderId="1" xfId="0" applyFont="1" applyBorder="1" applyAlignment="1">
      <alignment horizontal="justify" vertical="center" wrapText="1"/>
    </xf>
    <xf numFmtId="4" fontId="1" fillId="0" borderId="0" xfId="0" applyNumberFormat="1" applyFont="1"/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Border="1"/>
    <xf numFmtId="4" fontId="1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wrapText="1"/>
    </xf>
    <xf numFmtId="0" fontId="1" fillId="2" borderId="1" xfId="0" applyFont="1" applyFill="1" applyBorder="1" applyAlignment="1">
      <alignment horizontal="justify" vertical="center" wrapText="1"/>
    </xf>
    <xf numFmtId="0" fontId="1" fillId="0" borderId="0" xfId="0" applyNumberFormat="1" applyFont="1" applyAlignment="1">
      <alignment wrapText="1"/>
    </xf>
    <xf numFmtId="0" fontId="2" fillId="0" borderId="0" xfId="0" applyNumberFormat="1" applyFont="1" applyFill="1" applyAlignment="1">
      <alignment horizontal="right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Alignment="1">
      <alignment wrapText="1"/>
    </xf>
    <xf numFmtId="0" fontId="4" fillId="0" borderId="0" xfId="0" applyNumberFormat="1" applyFont="1" applyBorder="1" applyAlignment="1">
      <alignment horizontal="left" wrapText="1"/>
    </xf>
    <xf numFmtId="0" fontId="3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3" fillId="3" borderId="1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9" fillId="2" borderId="0" xfId="0" applyFont="1" applyFill="1" applyAlignment="1">
      <alignment wrapText="1"/>
    </xf>
    <xf numFmtId="0" fontId="12" fillId="0" borderId="0" xfId="0" applyFont="1" applyAlignment="1">
      <alignment horizontal="justify"/>
    </xf>
    <xf numFmtId="0" fontId="13" fillId="0" borderId="0" xfId="0" applyFont="1"/>
    <xf numFmtId="0" fontId="1" fillId="0" borderId="4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/>
    </xf>
    <xf numFmtId="4" fontId="1" fillId="2" borderId="0" xfId="0" applyNumberFormat="1" applyFont="1" applyFill="1" applyAlignment="1">
      <alignment horizontal="center" vertical="center" wrapText="1"/>
    </xf>
    <xf numFmtId="0" fontId="11" fillId="2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4" fontId="10" fillId="2" borderId="4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/>
    <xf numFmtId="0" fontId="7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/>
    <xf numFmtId="0" fontId="15" fillId="2" borderId="1" xfId="0" applyFont="1" applyFill="1" applyBorder="1" applyAlignment="1">
      <alignment horizontal="center"/>
    </xf>
    <xf numFmtId="0" fontId="12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4" fontId="0" fillId="2" borderId="0" xfId="0" applyNumberFormat="1" applyFill="1" applyAlignment="1">
      <alignment horizontal="center" vertical="center" wrapText="1"/>
    </xf>
    <xf numFmtId="0" fontId="12" fillId="2" borderId="0" xfId="0" applyFont="1" applyFill="1" applyAlignment="1">
      <alignment horizontal="justify"/>
    </xf>
    <xf numFmtId="0" fontId="14" fillId="2" borderId="0" xfId="0" applyFont="1" applyFill="1" applyAlignment="1"/>
    <xf numFmtId="4" fontId="14" fillId="2" borderId="0" xfId="0" applyNumberFormat="1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14" fontId="18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justify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10" fillId="0" borderId="0" xfId="0" applyFont="1" applyAlignment="1">
      <alignment horizontal="center" vertical="top" wrapText="1"/>
    </xf>
    <xf numFmtId="0" fontId="3" fillId="3" borderId="1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1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view="pageBreakPreview" topLeftCell="C10" zoomScale="70" zoomScaleNormal="100" zoomScaleSheetLayoutView="70" workbookViewId="0">
      <selection activeCell="D24" sqref="D24"/>
    </sheetView>
  </sheetViews>
  <sheetFormatPr defaultRowHeight="15.75" x14ac:dyDescent="0.25"/>
  <cols>
    <col min="1" max="1" width="5.85546875" style="1" customWidth="1"/>
    <col min="2" max="2" width="55.5703125" style="1" customWidth="1"/>
    <col min="3" max="3" width="22.5703125" style="1" customWidth="1"/>
    <col min="4" max="4" width="14.7109375" style="1" customWidth="1"/>
    <col min="5" max="5" width="12.42578125" style="1" customWidth="1"/>
    <col min="6" max="6" width="31.140625" style="13" customWidth="1"/>
    <col min="7" max="7" width="34" style="15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3" width="9.140625" style="1"/>
    <col min="16374" max="16384" width="8.85546875" style="1" customWidth="1"/>
  </cols>
  <sheetData>
    <row r="1" spans="1:14" s="23" customFormat="1" x14ac:dyDescent="0.25">
      <c r="F1" s="24"/>
    </row>
    <row r="2" spans="1:14" s="36" customFormat="1" ht="39" customHeight="1" x14ac:dyDescent="0.25">
      <c r="B2" s="79" t="s">
        <v>44</v>
      </c>
      <c r="C2" s="79"/>
      <c r="D2" s="79"/>
      <c r="E2" s="79"/>
      <c r="F2" s="79"/>
      <c r="G2" s="79"/>
    </row>
    <row r="3" spans="1:14" s="39" customFormat="1" ht="18.75" x14ac:dyDescent="0.3">
      <c r="A3" s="37"/>
      <c r="B3" s="38" t="s">
        <v>45</v>
      </c>
      <c r="C3" s="38"/>
      <c r="D3" s="71"/>
      <c r="E3" s="71"/>
      <c r="F3" s="71"/>
      <c r="G3" s="69">
        <v>44592</v>
      </c>
    </row>
    <row r="4" spans="1:14" s="26" customFormat="1" ht="13.5" customHeight="1" x14ac:dyDescent="0.25">
      <c r="A4" s="25"/>
      <c r="B4" s="25"/>
      <c r="C4" s="25"/>
      <c r="D4" s="25"/>
      <c r="E4" s="25"/>
      <c r="F4" s="25"/>
      <c r="G4" s="25"/>
    </row>
    <row r="5" spans="1:14" s="23" customFormat="1" ht="99" customHeight="1" x14ac:dyDescent="0.3">
      <c r="A5" s="77" t="s">
        <v>65</v>
      </c>
      <c r="B5" s="78"/>
      <c r="C5" s="78"/>
      <c r="D5" s="78"/>
      <c r="E5" s="78"/>
      <c r="F5" s="78"/>
      <c r="G5" s="78"/>
    </row>
    <row r="6" spans="1:14" s="23" customFormat="1" ht="63" customHeight="1" x14ac:dyDescent="0.3">
      <c r="A6" s="77" t="s">
        <v>46</v>
      </c>
      <c r="B6" s="78"/>
      <c r="C6" s="78"/>
      <c r="D6" s="78"/>
      <c r="E6" s="78"/>
      <c r="F6" s="78"/>
      <c r="G6" s="78"/>
    </row>
    <row r="7" spans="1:14" s="23" customFormat="1" ht="20.25" customHeight="1" x14ac:dyDescent="0.25">
      <c r="A7" s="27"/>
      <c r="B7" s="27"/>
      <c r="C7" s="27"/>
      <c r="D7" s="27"/>
      <c r="E7" s="27"/>
      <c r="F7" s="27"/>
      <c r="G7" s="27"/>
    </row>
    <row r="8" spans="1:14" ht="51" customHeight="1" x14ac:dyDescent="0.2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4" t="s">
        <v>58</v>
      </c>
      <c r="G8" s="7" t="s">
        <v>5</v>
      </c>
      <c r="H8" s="16"/>
      <c r="I8" s="17"/>
      <c r="J8" s="17"/>
      <c r="K8" s="17"/>
      <c r="L8" s="17"/>
      <c r="M8" s="17"/>
      <c r="N8" s="17"/>
    </row>
    <row r="9" spans="1:14" ht="47.25" x14ac:dyDescent="0.25">
      <c r="A9" s="3">
        <v>1</v>
      </c>
      <c r="B9" s="5" t="s">
        <v>9</v>
      </c>
      <c r="C9" s="3" t="s">
        <v>10</v>
      </c>
      <c r="D9" s="6">
        <v>0.33</v>
      </c>
      <c r="E9" s="6">
        <v>3813.7</v>
      </c>
      <c r="F9" s="4" t="s">
        <v>11</v>
      </c>
      <c r="G9" s="7">
        <f>D9*E9</f>
        <v>1258.521</v>
      </c>
    </row>
    <row r="10" spans="1:14" ht="47.25" x14ac:dyDescent="0.25">
      <c r="A10" s="3">
        <f>A9+1</f>
        <v>2</v>
      </c>
      <c r="B10" s="5" t="s">
        <v>57</v>
      </c>
      <c r="C10" s="3" t="s">
        <v>10</v>
      </c>
      <c r="D10" s="6">
        <v>0.08</v>
      </c>
      <c r="E10" s="6">
        <v>3813.7</v>
      </c>
      <c r="F10" s="4" t="s">
        <v>11</v>
      </c>
      <c r="G10" s="7">
        <f t="shared" ref="G10:G28" si="0">D10*E10</f>
        <v>305.096</v>
      </c>
    </row>
    <row r="11" spans="1:14" ht="47.25" x14ac:dyDescent="0.25">
      <c r="A11" s="3">
        <f t="shared" ref="A11:A28" si="1">A10+1</f>
        <v>3</v>
      </c>
      <c r="B11" s="5" t="s">
        <v>13</v>
      </c>
      <c r="C11" s="3" t="s">
        <v>12</v>
      </c>
      <c r="D11" s="6">
        <v>0.16</v>
      </c>
      <c r="E11" s="6">
        <v>3813.7</v>
      </c>
      <c r="F11" s="4" t="s">
        <v>11</v>
      </c>
      <c r="G11" s="7">
        <f t="shared" si="0"/>
        <v>610.19200000000001</v>
      </c>
    </row>
    <row r="12" spans="1:14" ht="30" customHeight="1" x14ac:dyDescent="0.25">
      <c r="A12" s="3">
        <f t="shared" si="1"/>
        <v>4</v>
      </c>
      <c r="B12" s="5" t="s">
        <v>14</v>
      </c>
      <c r="C12" s="3" t="s">
        <v>15</v>
      </c>
      <c r="D12" s="6">
        <v>7.0000000000000007E-2</v>
      </c>
      <c r="E12" s="6">
        <v>3813.7</v>
      </c>
      <c r="F12" s="4" t="s">
        <v>11</v>
      </c>
      <c r="G12" s="7">
        <f t="shared" si="0"/>
        <v>266.959</v>
      </c>
    </row>
    <row r="13" spans="1:14" ht="78.75" x14ac:dyDescent="0.25">
      <c r="A13" s="3">
        <f t="shared" si="1"/>
        <v>5</v>
      </c>
      <c r="B13" s="5" t="s">
        <v>16</v>
      </c>
      <c r="C13" s="3" t="s">
        <v>17</v>
      </c>
      <c r="D13" s="6">
        <v>0.04</v>
      </c>
      <c r="E13" s="6">
        <v>3813.7</v>
      </c>
      <c r="F13" s="4" t="s">
        <v>11</v>
      </c>
      <c r="G13" s="7">
        <f t="shared" si="0"/>
        <v>152.548</v>
      </c>
    </row>
    <row r="14" spans="1:14" ht="63" x14ac:dyDescent="0.25">
      <c r="A14" s="3">
        <f t="shared" si="1"/>
        <v>6</v>
      </c>
      <c r="B14" s="5" t="s">
        <v>19</v>
      </c>
      <c r="C14" s="3" t="s">
        <v>20</v>
      </c>
      <c r="D14" s="6">
        <v>0.2</v>
      </c>
      <c r="E14" s="6">
        <v>3813.7</v>
      </c>
      <c r="F14" s="4" t="s">
        <v>11</v>
      </c>
      <c r="G14" s="7">
        <f t="shared" si="0"/>
        <v>762.74</v>
      </c>
    </row>
    <row r="15" spans="1:14" ht="47.25" x14ac:dyDescent="0.25">
      <c r="A15" s="3">
        <f t="shared" si="1"/>
        <v>7</v>
      </c>
      <c r="B15" s="5" t="s">
        <v>59</v>
      </c>
      <c r="C15" s="3" t="s">
        <v>22</v>
      </c>
      <c r="D15" s="6">
        <v>0.18</v>
      </c>
      <c r="E15" s="6">
        <v>3813.7</v>
      </c>
      <c r="F15" s="4" t="s">
        <v>11</v>
      </c>
      <c r="G15" s="7">
        <f t="shared" si="0"/>
        <v>686.46599999999989</v>
      </c>
    </row>
    <row r="16" spans="1:14" ht="47.25" x14ac:dyDescent="0.25">
      <c r="A16" s="3">
        <f t="shared" si="1"/>
        <v>8</v>
      </c>
      <c r="B16" s="14" t="s">
        <v>42</v>
      </c>
      <c r="C16" s="3" t="s">
        <v>22</v>
      </c>
      <c r="D16" s="6">
        <v>0.19</v>
      </c>
      <c r="E16" s="6">
        <v>3813.7</v>
      </c>
      <c r="F16" s="4" t="s">
        <v>11</v>
      </c>
      <c r="G16" s="7">
        <f t="shared" si="0"/>
        <v>724.60299999999995</v>
      </c>
    </row>
    <row r="17" spans="1:7" ht="33" customHeight="1" x14ac:dyDescent="0.25">
      <c r="A17" s="3">
        <f t="shared" si="1"/>
        <v>9</v>
      </c>
      <c r="B17" s="5" t="s">
        <v>23</v>
      </c>
      <c r="C17" s="3" t="s">
        <v>10</v>
      </c>
      <c r="D17" s="6">
        <v>0.52</v>
      </c>
      <c r="E17" s="6">
        <v>3813.7</v>
      </c>
      <c r="F17" s="4" t="s">
        <v>56</v>
      </c>
      <c r="G17" s="7">
        <f t="shared" si="0"/>
        <v>1983.124</v>
      </c>
    </row>
    <row r="18" spans="1:7" ht="23.25" customHeight="1" x14ac:dyDescent="0.25">
      <c r="A18" s="3">
        <f t="shared" si="1"/>
        <v>10</v>
      </c>
      <c r="B18" s="5" t="s">
        <v>24</v>
      </c>
      <c r="C18" s="3" t="s">
        <v>10</v>
      </c>
      <c r="D18" s="6">
        <v>0.44</v>
      </c>
      <c r="E18" s="6">
        <v>3813.7</v>
      </c>
      <c r="F18" s="4" t="s">
        <v>56</v>
      </c>
      <c r="G18" s="7">
        <f t="shared" si="0"/>
        <v>1678.028</v>
      </c>
    </row>
    <row r="19" spans="1:7" ht="31.5" customHeight="1" x14ac:dyDescent="0.25">
      <c r="A19" s="3">
        <f t="shared" si="1"/>
        <v>11</v>
      </c>
      <c r="B19" s="5" t="s">
        <v>25</v>
      </c>
      <c r="C19" s="3" t="s">
        <v>22</v>
      </c>
      <c r="D19" s="6">
        <v>0.05</v>
      </c>
      <c r="E19" s="6">
        <v>3813.7</v>
      </c>
      <c r="F19" s="4" t="s">
        <v>26</v>
      </c>
      <c r="G19" s="7">
        <f t="shared" si="0"/>
        <v>190.685</v>
      </c>
    </row>
    <row r="20" spans="1:7" ht="99" customHeight="1" x14ac:dyDescent="0.25">
      <c r="A20" s="3">
        <f t="shared" si="1"/>
        <v>12</v>
      </c>
      <c r="B20" s="5" t="s">
        <v>27</v>
      </c>
      <c r="C20" s="3" t="s">
        <v>22</v>
      </c>
      <c r="D20" s="6">
        <v>0.08</v>
      </c>
      <c r="E20" s="6">
        <v>3813.7</v>
      </c>
      <c r="F20" s="4" t="s">
        <v>28</v>
      </c>
      <c r="G20" s="7">
        <f t="shared" si="0"/>
        <v>305.096</v>
      </c>
    </row>
    <row r="21" spans="1:7" ht="24.75" customHeight="1" x14ac:dyDescent="0.25">
      <c r="A21" s="3">
        <f t="shared" si="1"/>
        <v>13</v>
      </c>
      <c r="B21" s="19" t="s">
        <v>60</v>
      </c>
      <c r="C21" s="3" t="s">
        <v>29</v>
      </c>
      <c r="D21" s="6">
        <v>0.26</v>
      </c>
      <c r="E21" s="6">
        <v>3813.7</v>
      </c>
      <c r="F21" s="4" t="s">
        <v>18</v>
      </c>
      <c r="G21" s="7">
        <f t="shared" si="0"/>
        <v>991.56200000000001</v>
      </c>
    </row>
    <row r="22" spans="1:7" ht="31.5" x14ac:dyDescent="0.25">
      <c r="A22" s="3">
        <f t="shared" si="1"/>
        <v>14</v>
      </c>
      <c r="B22" s="5" t="s">
        <v>54</v>
      </c>
      <c r="C22" s="3" t="s">
        <v>30</v>
      </c>
      <c r="D22" s="6">
        <v>1.99</v>
      </c>
      <c r="E22" s="6">
        <v>3813.7</v>
      </c>
      <c r="F22" s="4" t="s">
        <v>56</v>
      </c>
      <c r="G22" s="7">
        <f>D22*E22</f>
        <v>7589.2629999999999</v>
      </c>
    </row>
    <row r="23" spans="1:7" ht="31.5" x14ac:dyDescent="0.25">
      <c r="A23" s="3">
        <f t="shared" si="1"/>
        <v>15</v>
      </c>
      <c r="B23" s="5" t="s">
        <v>63</v>
      </c>
      <c r="C23" s="3" t="s">
        <v>31</v>
      </c>
      <c r="D23" s="6">
        <v>3.5</v>
      </c>
      <c r="E23" s="6">
        <v>3813.7</v>
      </c>
      <c r="F23" s="4" t="s">
        <v>32</v>
      </c>
      <c r="G23" s="7">
        <f t="shared" si="0"/>
        <v>13347.949999999999</v>
      </c>
    </row>
    <row r="24" spans="1:7" ht="31.5" x14ac:dyDescent="0.25">
      <c r="A24" s="3">
        <f>A23+1</f>
        <v>16</v>
      </c>
      <c r="B24" s="9" t="s">
        <v>33</v>
      </c>
      <c r="C24" s="10" t="s">
        <v>34</v>
      </c>
      <c r="D24" s="6">
        <v>7853.72</v>
      </c>
      <c r="E24" s="6">
        <v>2</v>
      </c>
      <c r="F24" s="4" t="s">
        <v>56</v>
      </c>
      <c r="G24" s="7">
        <f t="shared" si="0"/>
        <v>15707.44</v>
      </c>
    </row>
    <row r="25" spans="1:7" x14ac:dyDescent="0.25">
      <c r="A25" s="3">
        <f t="shared" si="1"/>
        <v>17</v>
      </c>
      <c r="B25" s="9" t="s">
        <v>35</v>
      </c>
      <c r="C25" s="10" t="s">
        <v>10</v>
      </c>
      <c r="D25" s="6">
        <v>1.74</v>
      </c>
      <c r="E25" s="6">
        <v>3813.7</v>
      </c>
      <c r="F25" s="4" t="s">
        <v>56</v>
      </c>
      <c r="G25" s="7">
        <f t="shared" si="0"/>
        <v>6635.8379999999997</v>
      </c>
    </row>
    <row r="26" spans="1:7" x14ac:dyDescent="0.25">
      <c r="A26" s="3">
        <f t="shared" si="1"/>
        <v>18</v>
      </c>
      <c r="B26" s="9" t="s">
        <v>36</v>
      </c>
      <c r="C26" s="10" t="s">
        <v>37</v>
      </c>
      <c r="D26" s="6">
        <v>0.24</v>
      </c>
      <c r="E26" s="6">
        <v>3813.7</v>
      </c>
      <c r="F26" s="4" t="s">
        <v>56</v>
      </c>
      <c r="G26" s="7">
        <f t="shared" si="0"/>
        <v>915.2879999999999</v>
      </c>
    </row>
    <row r="27" spans="1:7" ht="32.25" customHeight="1" x14ac:dyDescent="0.25">
      <c r="A27" s="3">
        <f t="shared" si="1"/>
        <v>19</v>
      </c>
      <c r="B27" s="21" t="s">
        <v>38</v>
      </c>
      <c r="C27" s="8" t="s">
        <v>10</v>
      </c>
      <c r="D27" s="6">
        <v>1.38</v>
      </c>
      <c r="E27" s="6">
        <v>3813.7</v>
      </c>
      <c r="F27" s="4" t="s">
        <v>56</v>
      </c>
      <c r="G27" s="7">
        <f t="shared" si="0"/>
        <v>5262.905999999999</v>
      </c>
    </row>
    <row r="28" spans="1:7" s="2" customFormat="1" ht="47.25" x14ac:dyDescent="0.25">
      <c r="A28" s="20">
        <f t="shared" si="1"/>
        <v>20</v>
      </c>
      <c r="B28" s="22" t="s">
        <v>66</v>
      </c>
      <c r="C28" s="11" t="s">
        <v>10</v>
      </c>
      <c r="D28" s="12">
        <v>2.87</v>
      </c>
      <c r="E28" s="6">
        <v>3813.7</v>
      </c>
      <c r="F28" s="70" t="s">
        <v>21</v>
      </c>
      <c r="G28" s="7">
        <f t="shared" si="0"/>
        <v>10945.319</v>
      </c>
    </row>
    <row r="29" spans="1:7" s="28" customFormat="1" x14ac:dyDescent="0.25">
      <c r="A29" s="80" t="s">
        <v>41</v>
      </c>
      <c r="B29" s="81"/>
      <c r="C29" s="80"/>
      <c r="D29" s="80"/>
      <c r="E29" s="80"/>
      <c r="F29" s="80"/>
      <c r="G29" s="34">
        <f>SUM(G9:G28)+0.02</f>
        <v>70319.644000000015</v>
      </c>
    </row>
    <row r="30" spans="1:7" s="2" customFormat="1" x14ac:dyDescent="0.25">
      <c r="A30" s="82" t="s">
        <v>40</v>
      </c>
      <c r="B30" s="82"/>
      <c r="C30" s="82"/>
      <c r="D30" s="82"/>
      <c r="E30" s="82"/>
      <c r="F30" s="82"/>
      <c r="G30" s="82"/>
    </row>
    <row r="31" spans="1:7" s="2" customFormat="1" ht="42.75" customHeight="1" x14ac:dyDescent="0.25">
      <c r="A31" s="29" t="s">
        <v>0</v>
      </c>
      <c r="B31" s="29" t="s">
        <v>1</v>
      </c>
      <c r="C31" s="29" t="s">
        <v>2</v>
      </c>
      <c r="D31" s="29" t="s">
        <v>3</v>
      </c>
      <c r="E31" s="29" t="s">
        <v>4</v>
      </c>
      <c r="F31" s="30" t="s">
        <v>58</v>
      </c>
      <c r="G31" s="18" t="s">
        <v>5</v>
      </c>
    </row>
    <row r="32" spans="1:7" s="2" customFormat="1" ht="28.15" customHeight="1" x14ac:dyDescent="0.25">
      <c r="A32" s="29">
        <v>1</v>
      </c>
      <c r="B32" s="31" t="s">
        <v>40</v>
      </c>
      <c r="C32" s="32"/>
      <c r="D32" s="12"/>
      <c r="E32" s="12"/>
      <c r="F32" s="30" t="s">
        <v>61</v>
      </c>
      <c r="G32" s="18">
        <f>1823.32+193.95</f>
        <v>2017.27</v>
      </c>
    </row>
    <row r="33" spans="1:7" s="2" customFormat="1" ht="36.6" hidden="1" customHeight="1" x14ac:dyDescent="0.25">
      <c r="A33" s="29">
        <v>2</v>
      </c>
      <c r="B33" s="22" t="s">
        <v>6</v>
      </c>
      <c r="C33" s="29" t="s">
        <v>7</v>
      </c>
      <c r="D33" s="12">
        <v>14.06</v>
      </c>
      <c r="E33" s="12">
        <v>1680</v>
      </c>
      <c r="F33" s="30" t="s">
        <v>62</v>
      </c>
      <c r="G33" s="18"/>
    </row>
    <row r="34" spans="1:7" s="2" customFormat="1" ht="34.5" hidden="1" customHeight="1" x14ac:dyDescent="0.25">
      <c r="A34" s="29">
        <f>A33+1</f>
        <v>3</v>
      </c>
      <c r="B34" s="22" t="s">
        <v>8</v>
      </c>
      <c r="C34" s="29" t="s">
        <v>7</v>
      </c>
      <c r="D34" s="12">
        <v>10.14</v>
      </c>
      <c r="E34" s="12">
        <v>1680</v>
      </c>
      <c r="F34" s="30" t="s">
        <v>62</v>
      </c>
      <c r="G34" s="18"/>
    </row>
    <row r="35" spans="1:7" s="33" customFormat="1" x14ac:dyDescent="0.25">
      <c r="A35" s="83" t="s">
        <v>41</v>
      </c>
      <c r="B35" s="83"/>
      <c r="C35" s="83"/>
      <c r="D35" s="83"/>
      <c r="E35" s="83"/>
      <c r="F35" s="83"/>
      <c r="G35" s="35">
        <f>SUM(G32:G34)</f>
        <v>2017.27</v>
      </c>
    </row>
    <row r="36" spans="1:7" s="28" customFormat="1" x14ac:dyDescent="0.25">
      <c r="A36" s="80" t="s">
        <v>43</v>
      </c>
      <c r="B36" s="80"/>
      <c r="C36" s="80"/>
      <c r="D36" s="80"/>
      <c r="E36" s="80"/>
      <c r="F36" s="80"/>
      <c r="G36" s="34">
        <f>G29+G35</f>
        <v>72336.914000000019</v>
      </c>
    </row>
    <row r="38" spans="1:7" ht="22.5" customHeight="1" x14ac:dyDescent="0.3">
      <c r="A38" s="77" t="s">
        <v>72</v>
      </c>
      <c r="B38" s="78"/>
      <c r="C38" s="78"/>
      <c r="D38" s="78"/>
      <c r="E38" s="78"/>
      <c r="F38" s="78"/>
      <c r="G38" s="78"/>
    </row>
    <row r="39" spans="1:7" ht="23.25" customHeight="1" x14ac:dyDescent="0.3">
      <c r="A39" s="77" t="s">
        <v>73</v>
      </c>
      <c r="B39" s="78"/>
      <c r="C39" s="78"/>
      <c r="D39" s="78"/>
      <c r="E39" s="78"/>
      <c r="F39" s="78"/>
      <c r="G39" s="78"/>
    </row>
    <row r="40" spans="1:7" ht="24" customHeight="1" x14ac:dyDescent="0.3">
      <c r="A40" s="77" t="s">
        <v>47</v>
      </c>
      <c r="B40" s="77"/>
      <c r="C40" s="77"/>
      <c r="D40" s="77"/>
      <c r="E40" s="77"/>
      <c r="F40" s="77"/>
      <c r="G40" s="77"/>
    </row>
    <row r="41" spans="1:7" ht="27" customHeight="1" x14ac:dyDescent="0.3">
      <c r="A41" s="77" t="s">
        <v>48</v>
      </c>
      <c r="B41" s="78"/>
      <c r="C41" s="78"/>
      <c r="D41" s="78"/>
      <c r="E41" s="78"/>
      <c r="F41" s="78"/>
      <c r="G41" s="78"/>
    </row>
    <row r="42" spans="1:7" ht="43.5" customHeight="1" x14ac:dyDescent="0.3">
      <c r="A42" s="77" t="s">
        <v>49</v>
      </c>
      <c r="B42" s="78"/>
      <c r="C42" s="78"/>
      <c r="D42" s="78"/>
      <c r="E42" s="78"/>
      <c r="F42" s="78"/>
      <c r="G42" s="78"/>
    </row>
    <row r="43" spans="1:7" ht="18.75" x14ac:dyDescent="0.3">
      <c r="A43" s="40"/>
      <c r="C43" s="1" t="s">
        <v>50</v>
      </c>
    </row>
    <row r="45" spans="1:7" x14ac:dyDescent="0.25">
      <c r="B45" s="1" t="s">
        <v>51</v>
      </c>
      <c r="C45" s="1" t="s">
        <v>64</v>
      </c>
      <c r="F45" s="42"/>
    </row>
    <row r="47" spans="1:7" x14ac:dyDescent="0.25">
      <c r="B47" s="1" t="s">
        <v>52</v>
      </c>
      <c r="C47" s="41" t="s">
        <v>53</v>
      </c>
      <c r="F47" s="42"/>
    </row>
  </sheetData>
  <mergeCells count="12">
    <mergeCell ref="A42:G42"/>
    <mergeCell ref="B2:G2"/>
    <mergeCell ref="A5:G5"/>
    <mergeCell ref="A6:G6"/>
    <mergeCell ref="A29:F29"/>
    <mergeCell ref="A30:G30"/>
    <mergeCell ref="A35:F35"/>
    <mergeCell ref="A36:F36"/>
    <mergeCell ref="A38:G38"/>
    <mergeCell ref="A39:G39"/>
    <mergeCell ref="A40:G40"/>
    <mergeCell ref="A41:G41"/>
  </mergeCells>
  <pageMargins left="0.6692913385826772" right="0.39370078740157483" top="0.2" bottom="0.15748031496062992" header="0.15748031496062992" footer="0.15748031496062992"/>
  <pageSetup paperSize="9" scale="49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view="pageBreakPreview" topLeftCell="A16" zoomScale="70" zoomScaleNormal="100" zoomScaleSheetLayoutView="70" workbookViewId="0">
      <selection activeCell="D24" sqref="D24"/>
    </sheetView>
  </sheetViews>
  <sheetFormatPr defaultRowHeight="15.75" x14ac:dyDescent="0.25"/>
  <cols>
    <col min="1" max="1" width="5.85546875" style="1" customWidth="1"/>
    <col min="2" max="2" width="55.5703125" style="1" customWidth="1"/>
    <col min="3" max="3" width="22.5703125" style="1" customWidth="1"/>
    <col min="4" max="4" width="14.7109375" style="1" customWidth="1"/>
    <col min="5" max="5" width="12.42578125" style="1" customWidth="1"/>
    <col min="6" max="6" width="31.140625" style="13" customWidth="1"/>
    <col min="7" max="7" width="34" style="15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3" width="9.140625" style="1"/>
    <col min="16374" max="16384" width="8.85546875" style="1" customWidth="1"/>
  </cols>
  <sheetData>
    <row r="1" spans="1:14" s="23" customFormat="1" x14ac:dyDescent="0.25">
      <c r="F1" s="24"/>
    </row>
    <row r="2" spans="1:14" s="36" customFormat="1" ht="39" customHeight="1" x14ac:dyDescent="0.25">
      <c r="B2" s="79" t="s">
        <v>101</v>
      </c>
      <c r="C2" s="79"/>
      <c r="D2" s="79"/>
      <c r="E2" s="79"/>
      <c r="F2" s="79"/>
      <c r="G2" s="79"/>
    </row>
    <row r="3" spans="1:14" s="39" customFormat="1" ht="18.75" x14ac:dyDescent="0.3">
      <c r="A3" s="37"/>
      <c r="B3" s="38" t="s">
        <v>45</v>
      </c>
      <c r="C3" s="38"/>
      <c r="D3" s="71"/>
      <c r="E3" s="71"/>
      <c r="F3" s="71"/>
      <c r="G3" s="69">
        <v>44865</v>
      </c>
    </row>
    <row r="4" spans="1:14" s="26" customFormat="1" ht="13.5" customHeight="1" x14ac:dyDescent="0.25">
      <c r="A4" s="25"/>
      <c r="B4" s="25"/>
      <c r="C4" s="25"/>
      <c r="D4" s="25"/>
      <c r="E4" s="25"/>
      <c r="F4" s="25"/>
      <c r="G4" s="25"/>
    </row>
    <row r="5" spans="1:14" s="23" customFormat="1" ht="99" customHeight="1" x14ac:dyDescent="0.3">
      <c r="A5" s="77" t="s">
        <v>65</v>
      </c>
      <c r="B5" s="78"/>
      <c r="C5" s="78"/>
      <c r="D5" s="78"/>
      <c r="E5" s="78"/>
      <c r="F5" s="78"/>
      <c r="G5" s="78"/>
    </row>
    <row r="6" spans="1:14" s="23" customFormat="1" ht="63" customHeight="1" x14ac:dyDescent="0.3">
      <c r="A6" s="77" t="s">
        <v>46</v>
      </c>
      <c r="B6" s="78"/>
      <c r="C6" s="78"/>
      <c r="D6" s="78"/>
      <c r="E6" s="78"/>
      <c r="F6" s="78"/>
      <c r="G6" s="78"/>
    </row>
    <row r="7" spans="1:14" s="23" customFormat="1" ht="20.25" customHeight="1" x14ac:dyDescent="0.25">
      <c r="A7" s="27"/>
      <c r="B7" s="27"/>
      <c r="C7" s="27"/>
      <c r="D7" s="27"/>
      <c r="E7" s="27"/>
      <c r="F7" s="27"/>
      <c r="G7" s="27"/>
    </row>
    <row r="8" spans="1:14" ht="51" customHeight="1" x14ac:dyDescent="0.2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4" t="s">
        <v>58</v>
      </c>
      <c r="G8" s="7" t="s">
        <v>5</v>
      </c>
      <c r="H8" s="16"/>
      <c r="I8" s="17"/>
      <c r="J8" s="17"/>
      <c r="K8" s="17"/>
      <c r="L8" s="17"/>
      <c r="M8" s="17"/>
      <c r="N8" s="17"/>
    </row>
    <row r="9" spans="1:14" ht="47.25" x14ac:dyDescent="0.25">
      <c r="A9" s="3">
        <v>1</v>
      </c>
      <c r="B9" s="5" t="s">
        <v>9</v>
      </c>
      <c r="C9" s="3" t="s">
        <v>10</v>
      </c>
      <c r="D9" s="6">
        <v>0.35</v>
      </c>
      <c r="E9" s="6">
        <v>3813.7</v>
      </c>
      <c r="F9" s="4" t="s">
        <v>11</v>
      </c>
      <c r="G9" s="7">
        <f>D9*E9</f>
        <v>1334.7949999999998</v>
      </c>
    </row>
    <row r="10" spans="1:14" ht="47.25" x14ac:dyDescent="0.25">
      <c r="A10" s="3">
        <f>A9+1</f>
        <v>2</v>
      </c>
      <c r="B10" s="5" t="s">
        <v>57</v>
      </c>
      <c r="C10" s="3" t="s">
        <v>10</v>
      </c>
      <c r="D10" s="6">
        <v>0.09</v>
      </c>
      <c r="E10" s="6">
        <v>3813.7</v>
      </c>
      <c r="F10" s="4" t="s">
        <v>11</v>
      </c>
      <c r="G10" s="7">
        <f t="shared" ref="G10:G28" si="0">D10*E10</f>
        <v>343.23299999999995</v>
      </c>
    </row>
    <row r="11" spans="1:14" ht="47.25" x14ac:dyDescent="0.25">
      <c r="A11" s="3">
        <f t="shared" ref="A11:A28" si="1">A10+1</f>
        <v>3</v>
      </c>
      <c r="B11" s="5" t="s">
        <v>13</v>
      </c>
      <c r="C11" s="3" t="s">
        <v>12</v>
      </c>
      <c r="D11" s="6">
        <v>0.17</v>
      </c>
      <c r="E11" s="6">
        <v>3813.7</v>
      </c>
      <c r="F11" s="4" t="s">
        <v>11</v>
      </c>
      <c r="G11" s="7">
        <f t="shared" si="0"/>
        <v>648.32900000000006</v>
      </c>
    </row>
    <row r="12" spans="1:14" ht="30" customHeight="1" x14ac:dyDescent="0.25">
      <c r="A12" s="3">
        <f t="shared" si="1"/>
        <v>4</v>
      </c>
      <c r="B12" s="5" t="s">
        <v>14</v>
      </c>
      <c r="C12" s="3" t="s">
        <v>15</v>
      </c>
      <c r="D12" s="6">
        <v>7.0000000000000007E-2</v>
      </c>
      <c r="E12" s="6">
        <v>3813.7</v>
      </c>
      <c r="F12" s="4" t="s">
        <v>11</v>
      </c>
      <c r="G12" s="7">
        <f t="shared" si="0"/>
        <v>266.959</v>
      </c>
    </row>
    <row r="13" spans="1:14" ht="78.75" x14ac:dyDescent="0.25">
      <c r="A13" s="3">
        <f t="shared" si="1"/>
        <v>5</v>
      </c>
      <c r="B13" s="5" t="s">
        <v>16</v>
      </c>
      <c r="C13" s="3" t="s">
        <v>17</v>
      </c>
      <c r="D13" s="6">
        <v>0.04</v>
      </c>
      <c r="E13" s="6">
        <v>3813.7</v>
      </c>
      <c r="F13" s="4" t="s">
        <v>11</v>
      </c>
      <c r="G13" s="7">
        <f t="shared" si="0"/>
        <v>152.548</v>
      </c>
    </row>
    <row r="14" spans="1:14" ht="63" x14ac:dyDescent="0.25">
      <c r="A14" s="3">
        <f t="shared" si="1"/>
        <v>6</v>
      </c>
      <c r="B14" s="5" t="s">
        <v>19</v>
      </c>
      <c r="C14" s="3" t="s">
        <v>20</v>
      </c>
      <c r="D14" s="6">
        <v>0.21</v>
      </c>
      <c r="E14" s="6">
        <v>3813.7</v>
      </c>
      <c r="F14" s="4" t="s">
        <v>11</v>
      </c>
      <c r="G14" s="7">
        <f t="shared" si="0"/>
        <v>800.87699999999995</v>
      </c>
    </row>
    <row r="15" spans="1:14" ht="47.25" x14ac:dyDescent="0.25">
      <c r="A15" s="3">
        <f t="shared" si="1"/>
        <v>7</v>
      </c>
      <c r="B15" s="5" t="s">
        <v>59</v>
      </c>
      <c r="C15" s="3" t="s">
        <v>22</v>
      </c>
      <c r="D15" s="6">
        <v>0.19</v>
      </c>
      <c r="E15" s="6">
        <v>3813.7</v>
      </c>
      <c r="F15" s="4" t="s">
        <v>11</v>
      </c>
      <c r="G15" s="7">
        <f t="shared" si="0"/>
        <v>724.60299999999995</v>
      </c>
    </row>
    <row r="16" spans="1:14" ht="47.25" x14ac:dyDescent="0.25">
      <c r="A16" s="3">
        <f t="shared" si="1"/>
        <v>8</v>
      </c>
      <c r="B16" s="14" t="s">
        <v>42</v>
      </c>
      <c r="C16" s="3" t="s">
        <v>22</v>
      </c>
      <c r="D16" s="6">
        <v>0.2</v>
      </c>
      <c r="E16" s="6">
        <v>3813.7</v>
      </c>
      <c r="F16" s="4" t="s">
        <v>11</v>
      </c>
      <c r="G16" s="7">
        <f t="shared" si="0"/>
        <v>762.74</v>
      </c>
    </row>
    <row r="17" spans="1:7" ht="33" customHeight="1" x14ac:dyDescent="0.25">
      <c r="A17" s="3">
        <f t="shared" si="1"/>
        <v>9</v>
      </c>
      <c r="B17" s="5" t="s">
        <v>23</v>
      </c>
      <c r="C17" s="3" t="s">
        <v>10</v>
      </c>
      <c r="D17" s="6">
        <v>0.56000000000000005</v>
      </c>
      <c r="E17" s="6">
        <v>3813.7</v>
      </c>
      <c r="F17" s="4" t="s">
        <v>56</v>
      </c>
      <c r="G17" s="7">
        <f t="shared" si="0"/>
        <v>2135.672</v>
      </c>
    </row>
    <row r="18" spans="1:7" ht="23.25" customHeight="1" x14ac:dyDescent="0.25">
      <c r="A18" s="3">
        <f t="shared" si="1"/>
        <v>10</v>
      </c>
      <c r="B18" s="5" t="s">
        <v>24</v>
      </c>
      <c r="C18" s="3" t="s">
        <v>10</v>
      </c>
      <c r="D18" s="6">
        <v>0.47</v>
      </c>
      <c r="E18" s="6">
        <v>3813.7</v>
      </c>
      <c r="F18" s="4" t="s">
        <v>56</v>
      </c>
      <c r="G18" s="7">
        <f t="shared" si="0"/>
        <v>1792.4389999999999</v>
      </c>
    </row>
    <row r="19" spans="1:7" ht="31.5" customHeight="1" x14ac:dyDescent="0.25">
      <c r="A19" s="3">
        <f t="shared" si="1"/>
        <v>11</v>
      </c>
      <c r="B19" s="5" t="s">
        <v>25</v>
      </c>
      <c r="C19" s="3" t="s">
        <v>22</v>
      </c>
      <c r="D19" s="6">
        <v>0.05</v>
      </c>
      <c r="E19" s="6">
        <v>3813.7</v>
      </c>
      <c r="F19" s="4" t="s">
        <v>26</v>
      </c>
      <c r="G19" s="7">
        <f t="shared" si="0"/>
        <v>190.685</v>
      </c>
    </row>
    <row r="20" spans="1:7" ht="99" customHeight="1" x14ac:dyDescent="0.25">
      <c r="A20" s="3">
        <f t="shared" si="1"/>
        <v>12</v>
      </c>
      <c r="B20" s="5" t="s">
        <v>27</v>
      </c>
      <c r="C20" s="3" t="s">
        <v>22</v>
      </c>
      <c r="D20" s="6">
        <v>0.09</v>
      </c>
      <c r="E20" s="6">
        <v>3813.7</v>
      </c>
      <c r="F20" s="4" t="s">
        <v>28</v>
      </c>
      <c r="G20" s="7">
        <f t="shared" si="0"/>
        <v>343.23299999999995</v>
      </c>
    </row>
    <row r="21" spans="1:7" ht="24.75" customHeight="1" x14ac:dyDescent="0.25">
      <c r="A21" s="3">
        <f t="shared" si="1"/>
        <v>13</v>
      </c>
      <c r="B21" s="19" t="s">
        <v>60</v>
      </c>
      <c r="C21" s="3" t="s">
        <v>29</v>
      </c>
      <c r="D21" s="6">
        <v>0.28000000000000003</v>
      </c>
      <c r="E21" s="6">
        <v>3813.7</v>
      </c>
      <c r="F21" s="4" t="s">
        <v>18</v>
      </c>
      <c r="G21" s="7">
        <f t="shared" si="0"/>
        <v>1067.836</v>
      </c>
    </row>
    <row r="22" spans="1:7" ht="31.5" x14ac:dyDescent="0.25">
      <c r="A22" s="3">
        <f t="shared" si="1"/>
        <v>14</v>
      </c>
      <c r="B22" s="5" t="s">
        <v>54</v>
      </c>
      <c r="C22" s="3" t="s">
        <v>30</v>
      </c>
      <c r="D22" s="6">
        <v>2.13</v>
      </c>
      <c r="E22" s="6">
        <v>3813.7</v>
      </c>
      <c r="F22" s="4" t="s">
        <v>56</v>
      </c>
      <c r="G22" s="7">
        <f>D22*E22</f>
        <v>8123.1809999999996</v>
      </c>
    </row>
    <row r="23" spans="1:7" ht="31.5" x14ac:dyDescent="0.25">
      <c r="A23" s="3">
        <f t="shared" si="1"/>
        <v>15</v>
      </c>
      <c r="B23" s="5" t="s">
        <v>63</v>
      </c>
      <c r="C23" s="3" t="s">
        <v>31</v>
      </c>
      <c r="D23" s="6">
        <v>3.75</v>
      </c>
      <c r="E23" s="6">
        <v>3813.7</v>
      </c>
      <c r="F23" s="4" t="s">
        <v>32</v>
      </c>
      <c r="G23" s="7">
        <f t="shared" si="0"/>
        <v>14301.375</v>
      </c>
    </row>
    <row r="24" spans="1:7" ht="31.5" x14ac:dyDescent="0.25">
      <c r="A24" s="3">
        <f>A23+1</f>
        <v>16</v>
      </c>
      <c r="B24" s="9" t="s">
        <v>33</v>
      </c>
      <c r="C24" s="10" t="s">
        <v>34</v>
      </c>
      <c r="D24" s="6">
        <f>7853.72*1.04</f>
        <v>8167.8688000000002</v>
      </c>
      <c r="E24" s="6">
        <v>2</v>
      </c>
      <c r="F24" s="4" t="s">
        <v>56</v>
      </c>
      <c r="G24" s="7">
        <f t="shared" si="0"/>
        <v>16335.7376</v>
      </c>
    </row>
    <row r="25" spans="1:7" x14ac:dyDescent="0.25">
      <c r="A25" s="3">
        <f t="shared" si="1"/>
        <v>17</v>
      </c>
      <c r="B25" s="9" t="s">
        <v>35</v>
      </c>
      <c r="C25" s="10" t="s">
        <v>10</v>
      </c>
      <c r="D25" s="6">
        <v>1.86</v>
      </c>
      <c r="E25" s="6">
        <v>3813.7</v>
      </c>
      <c r="F25" s="4" t="s">
        <v>56</v>
      </c>
      <c r="G25" s="7">
        <f t="shared" si="0"/>
        <v>7093.482</v>
      </c>
    </row>
    <row r="26" spans="1:7" x14ac:dyDescent="0.25">
      <c r="A26" s="3">
        <f t="shared" si="1"/>
        <v>18</v>
      </c>
      <c r="B26" s="9" t="s">
        <v>36</v>
      </c>
      <c r="C26" s="10" t="s">
        <v>37</v>
      </c>
      <c r="D26" s="6">
        <v>0.26</v>
      </c>
      <c r="E26" s="6">
        <v>3813.7</v>
      </c>
      <c r="F26" s="4" t="s">
        <v>56</v>
      </c>
      <c r="G26" s="7">
        <f t="shared" si="0"/>
        <v>991.56200000000001</v>
      </c>
    </row>
    <row r="27" spans="1:7" ht="32.25" customHeight="1" x14ac:dyDescent="0.25">
      <c r="A27" s="3">
        <f t="shared" si="1"/>
        <v>19</v>
      </c>
      <c r="B27" s="21" t="s">
        <v>38</v>
      </c>
      <c r="C27" s="8" t="s">
        <v>10</v>
      </c>
      <c r="D27" s="6">
        <v>1.48</v>
      </c>
      <c r="E27" s="6">
        <v>3813.7</v>
      </c>
      <c r="F27" s="4" t="s">
        <v>56</v>
      </c>
      <c r="G27" s="7">
        <f t="shared" si="0"/>
        <v>5644.2759999999998</v>
      </c>
    </row>
    <row r="28" spans="1:7" s="2" customFormat="1" ht="47.25" x14ac:dyDescent="0.25">
      <c r="A28" s="20">
        <f t="shared" si="1"/>
        <v>20</v>
      </c>
      <c r="B28" s="22" t="s">
        <v>89</v>
      </c>
      <c r="C28" s="11" t="s">
        <v>10</v>
      </c>
      <c r="D28" s="12">
        <v>3.02</v>
      </c>
      <c r="E28" s="6">
        <v>3813.7</v>
      </c>
      <c r="F28" s="70" t="s">
        <v>21</v>
      </c>
      <c r="G28" s="7">
        <f t="shared" si="0"/>
        <v>11517.374</v>
      </c>
    </row>
    <row r="29" spans="1:7" s="28" customFormat="1" x14ac:dyDescent="0.25">
      <c r="A29" s="80" t="s">
        <v>41</v>
      </c>
      <c r="B29" s="81"/>
      <c r="C29" s="80"/>
      <c r="D29" s="80"/>
      <c r="E29" s="80"/>
      <c r="F29" s="80"/>
      <c r="G29" s="34">
        <f>SUM(G9:G28)+0.02</f>
        <v>74570.956600000005</v>
      </c>
    </row>
    <row r="30" spans="1:7" s="2" customFormat="1" x14ac:dyDescent="0.25">
      <c r="A30" s="82" t="s">
        <v>40</v>
      </c>
      <c r="B30" s="82"/>
      <c r="C30" s="82"/>
      <c r="D30" s="82"/>
      <c r="E30" s="82"/>
      <c r="F30" s="82"/>
      <c r="G30" s="82"/>
    </row>
    <row r="31" spans="1:7" s="2" customFormat="1" ht="42.75" customHeight="1" x14ac:dyDescent="0.25">
      <c r="A31" s="29" t="s">
        <v>0</v>
      </c>
      <c r="B31" s="29" t="s">
        <v>1</v>
      </c>
      <c r="C31" s="29" t="s">
        <v>2</v>
      </c>
      <c r="D31" s="29" t="s">
        <v>3</v>
      </c>
      <c r="E31" s="29" t="s">
        <v>4</v>
      </c>
      <c r="F31" s="30" t="s">
        <v>58</v>
      </c>
      <c r="G31" s="18" t="s">
        <v>5</v>
      </c>
    </row>
    <row r="32" spans="1:7" s="2" customFormat="1" ht="28.15" customHeight="1" x14ac:dyDescent="0.25">
      <c r="A32" s="29">
        <v>1</v>
      </c>
      <c r="B32" s="31" t="s">
        <v>40</v>
      </c>
      <c r="C32" s="32"/>
      <c r="D32" s="12"/>
      <c r="E32" s="12"/>
      <c r="F32" s="30" t="s">
        <v>61</v>
      </c>
      <c r="G32" s="18">
        <v>2043.85</v>
      </c>
    </row>
    <row r="33" spans="1:7" s="2" customFormat="1" ht="36.6" hidden="1" customHeight="1" x14ac:dyDescent="0.25">
      <c r="A33" s="29">
        <v>2</v>
      </c>
      <c r="B33" s="22" t="s">
        <v>6</v>
      </c>
      <c r="C33" s="29" t="s">
        <v>7</v>
      </c>
      <c r="D33" s="12">
        <v>14.62</v>
      </c>
      <c r="E33" s="12">
        <v>1680</v>
      </c>
      <c r="F33" s="30" t="s">
        <v>62</v>
      </c>
      <c r="G33" s="18">
        <v>0</v>
      </c>
    </row>
    <row r="34" spans="1:7" s="2" customFormat="1" ht="34.5" hidden="1" customHeight="1" x14ac:dyDescent="0.25">
      <c r="A34" s="29">
        <f>A33+1</f>
        <v>3</v>
      </c>
      <c r="B34" s="22" t="s">
        <v>8</v>
      </c>
      <c r="C34" s="29" t="s">
        <v>7</v>
      </c>
      <c r="D34" s="12">
        <v>10.55</v>
      </c>
      <c r="E34" s="12">
        <v>1680</v>
      </c>
      <c r="F34" s="30" t="s">
        <v>62</v>
      </c>
      <c r="G34" s="18">
        <v>0</v>
      </c>
    </row>
    <row r="35" spans="1:7" s="33" customFormat="1" x14ac:dyDescent="0.25">
      <c r="A35" s="83" t="s">
        <v>41</v>
      </c>
      <c r="B35" s="83"/>
      <c r="C35" s="83"/>
      <c r="D35" s="83"/>
      <c r="E35" s="83"/>
      <c r="F35" s="83"/>
      <c r="G35" s="35">
        <f>SUM(G32:G34)</f>
        <v>2043.85</v>
      </c>
    </row>
    <row r="36" spans="1:7" s="28" customFormat="1" x14ac:dyDescent="0.25">
      <c r="A36" s="80" t="s">
        <v>43</v>
      </c>
      <c r="B36" s="80"/>
      <c r="C36" s="80"/>
      <c r="D36" s="80"/>
      <c r="E36" s="80"/>
      <c r="F36" s="80"/>
      <c r="G36" s="34">
        <f>G29+G35</f>
        <v>76614.806600000011</v>
      </c>
    </row>
    <row r="38" spans="1:7" ht="22.5" customHeight="1" x14ac:dyDescent="0.3">
      <c r="A38" s="77" t="s">
        <v>100</v>
      </c>
      <c r="B38" s="78"/>
      <c r="C38" s="78"/>
      <c r="D38" s="78"/>
      <c r="E38" s="78"/>
      <c r="F38" s="78"/>
      <c r="G38" s="78"/>
    </row>
    <row r="39" spans="1:7" ht="23.25" customHeight="1" x14ac:dyDescent="0.3">
      <c r="A39" s="77" t="s">
        <v>102</v>
      </c>
      <c r="B39" s="78"/>
      <c r="C39" s="78"/>
      <c r="D39" s="78"/>
      <c r="E39" s="78"/>
      <c r="F39" s="78"/>
      <c r="G39" s="78"/>
    </row>
    <row r="40" spans="1:7" ht="24" customHeight="1" x14ac:dyDescent="0.3">
      <c r="A40" s="77" t="s">
        <v>47</v>
      </c>
      <c r="B40" s="77"/>
      <c r="C40" s="77"/>
      <c r="D40" s="77"/>
      <c r="E40" s="77"/>
      <c r="F40" s="77"/>
      <c r="G40" s="77"/>
    </row>
    <row r="41" spans="1:7" ht="27" customHeight="1" x14ac:dyDescent="0.3">
      <c r="A41" s="77" t="s">
        <v>48</v>
      </c>
      <c r="B41" s="78"/>
      <c r="C41" s="78"/>
      <c r="D41" s="78"/>
      <c r="E41" s="78"/>
      <c r="F41" s="78"/>
      <c r="G41" s="78"/>
    </row>
    <row r="42" spans="1:7" ht="43.5" customHeight="1" x14ac:dyDescent="0.3">
      <c r="A42" s="77" t="s">
        <v>49</v>
      </c>
      <c r="B42" s="78"/>
      <c r="C42" s="78"/>
      <c r="D42" s="78"/>
      <c r="E42" s="78"/>
      <c r="F42" s="78"/>
      <c r="G42" s="78"/>
    </row>
    <row r="43" spans="1:7" ht="18.75" x14ac:dyDescent="0.3">
      <c r="A43" s="40"/>
      <c r="C43" s="1" t="s">
        <v>50</v>
      </c>
    </row>
    <row r="45" spans="1:7" x14ac:dyDescent="0.25">
      <c r="B45" s="1" t="s">
        <v>51</v>
      </c>
      <c r="C45" s="1" t="s">
        <v>64</v>
      </c>
      <c r="F45" s="42"/>
    </row>
    <row r="47" spans="1:7" x14ac:dyDescent="0.25">
      <c r="B47" s="1" t="s">
        <v>52</v>
      </c>
      <c r="C47" s="41" t="s">
        <v>53</v>
      </c>
      <c r="F47" s="42"/>
    </row>
  </sheetData>
  <mergeCells count="12">
    <mergeCell ref="A42:G42"/>
    <mergeCell ref="B2:G2"/>
    <mergeCell ref="A5:G5"/>
    <mergeCell ref="A6:G6"/>
    <mergeCell ref="A29:F29"/>
    <mergeCell ref="A30:G30"/>
    <mergeCell ref="A35:F35"/>
    <mergeCell ref="A36:F36"/>
    <mergeCell ref="A38:G38"/>
    <mergeCell ref="A39:G39"/>
    <mergeCell ref="A40:G40"/>
    <mergeCell ref="A41:G41"/>
  </mergeCells>
  <pageMargins left="0.6692913385826772" right="0.39370078740157483" top="0.2" bottom="0.15748031496062992" header="0.15748031496062992" footer="0.15748031496062992"/>
  <pageSetup paperSize="9" scale="49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view="pageBreakPreview" topLeftCell="A13" zoomScale="70" zoomScaleNormal="100" zoomScaleSheetLayoutView="70" workbookViewId="0">
      <selection activeCell="D24" sqref="D24"/>
    </sheetView>
  </sheetViews>
  <sheetFormatPr defaultRowHeight="15.75" x14ac:dyDescent="0.25"/>
  <cols>
    <col min="1" max="1" width="5.85546875" style="1" customWidth="1"/>
    <col min="2" max="2" width="55.5703125" style="1" customWidth="1"/>
    <col min="3" max="3" width="22.5703125" style="1" customWidth="1"/>
    <col min="4" max="4" width="14.7109375" style="1" customWidth="1"/>
    <col min="5" max="5" width="12.42578125" style="1" customWidth="1"/>
    <col min="6" max="6" width="31.140625" style="13" customWidth="1"/>
    <col min="7" max="7" width="34" style="15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3" width="9.140625" style="1"/>
    <col min="16374" max="16384" width="8.85546875" style="1" customWidth="1"/>
  </cols>
  <sheetData>
    <row r="1" spans="1:14" s="23" customFormat="1" x14ac:dyDescent="0.25">
      <c r="F1" s="24"/>
    </row>
    <row r="2" spans="1:14" s="36" customFormat="1" ht="39" customHeight="1" x14ac:dyDescent="0.25">
      <c r="B2" s="79" t="s">
        <v>104</v>
      </c>
      <c r="C2" s="79"/>
      <c r="D2" s="79"/>
      <c r="E2" s="79"/>
      <c r="F2" s="79"/>
      <c r="G2" s="79"/>
    </row>
    <row r="3" spans="1:14" s="39" customFormat="1" ht="18.75" x14ac:dyDescent="0.3">
      <c r="A3" s="37"/>
      <c r="B3" s="38" t="s">
        <v>45</v>
      </c>
      <c r="C3" s="38"/>
      <c r="D3" s="71"/>
      <c r="E3" s="71"/>
      <c r="F3" s="71"/>
      <c r="G3" s="69">
        <v>44895</v>
      </c>
    </row>
    <row r="4" spans="1:14" s="26" customFormat="1" ht="13.5" customHeight="1" x14ac:dyDescent="0.25">
      <c r="A4" s="25"/>
      <c r="B4" s="25"/>
      <c r="C4" s="25"/>
      <c r="D4" s="25"/>
      <c r="E4" s="25"/>
      <c r="F4" s="25"/>
      <c r="G4" s="25"/>
    </row>
    <row r="5" spans="1:14" s="23" customFormat="1" ht="99" customHeight="1" x14ac:dyDescent="0.3">
      <c r="A5" s="77" t="s">
        <v>65</v>
      </c>
      <c r="B5" s="78"/>
      <c r="C5" s="78"/>
      <c r="D5" s="78"/>
      <c r="E5" s="78"/>
      <c r="F5" s="78"/>
      <c r="G5" s="78"/>
    </row>
    <row r="6" spans="1:14" s="23" customFormat="1" ht="63" customHeight="1" x14ac:dyDescent="0.3">
      <c r="A6" s="77" t="s">
        <v>46</v>
      </c>
      <c r="B6" s="78"/>
      <c r="C6" s="78"/>
      <c r="D6" s="78"/>
      <c r="E6" s="78"/>
      <c r="F6" s="78"/>
      <c r="G6" s="78"/>
    </row>
    <row r="7" spans="1:14" s="23" customFormat="1" ht="20.25" customHeight="1" x14ac:dyDescent="0.25">
      <c r="A7" s="27"/>
      <c r="B7" s="27"/>
      <c r="C7" s="27"/>
      <c r="D7" s="27"/>
      <c r="E7" s="27"/>
      <c r="F7" s="27"/>
      <c r="G7" s="27"/>
    </row>
    <row r="8" spans="1:14" ht="51" customHeight="1" x14ac:dyDescent="0.2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4" t="s">
        <v>58</v>
      </c>
      <c r="G8" s="7" t="s">
        <v>5</v>
      </c>
      <c r="H8" s="16"/>
      <c r="I8" s="17"/>
      <c r="J8" s="17"/>
      <c r="K8" s="17"/>
      <c r="L8" s="17"/>
      <c r="M8" s="17"/>
      <c r="N8" s="17"/>
    </row>
    <row r="9" spans="1:14" ht="47.25" x14ac:dyDescent="0.25">
      <c r="A9" s="3">
        <v>1</v>
      </c>
      <c r="B9" s="5" t="s">
        <v>9</v>
      </c>
      <c r="C9" s="3" t="s">
        <v>10</v>
      </c>
      <c r="D9" s="6">
        <v>0.35</v>
      </c>
      <c r="E9" s="6">
        <v>3813.7</v>
      </c>
      <c r="F9" s="4" t="s">
        <v>11</v>
      </c>
      <c r="G9" s="7">
        <f>D9*E9</f>
        <v>1334.7949999999998</v>
      </c>
    </row>
    <row r="10" spans="1:14" ht="47.25" x14ac:dyDescent="0.25">
      <c r="A10" s="3">
        <f>A9+1</f>
        <v>2</v>
      </c>
      <c r="B10" s="5" t="s">
        <v>57</v>
      </c>
      <c r="C10" s="3" t="s">
        <v>10</v>
      </c>
      <c r="D10" s="6">
        <v>0.09</v>
      </c>
      <c r="E10" s="6">
        <v>3813.7</v>
      </c>
      <c r="F10" s="4" t="s">
        <v>11</v>
      </c>
      <c r="G10" s="7">
        <f t="shared" ref="G10:G28" si="0">D10*E10</f>
        <v>343.23299999999995</v>
      </c>
    </row>
    <row r="11" spans="1:14" ht="47.25" x14ac:dyDescent="0.25">
      <c r="A11" s="3">
        <f t="shared" ref="A11:A28" si="1">A10+1</f>
        <v>3</v>
      </c>
      <c r="B11" s="5" t="s">
        <v>13</v>
      </c>
      <c r="C11" s="3" t="s">
        <v>12</v>
      </c>
      <c r="D11" s="6">
        <v>0.17</v>
      </c>
      <c r="E11" s="6">
        <v>3813.7</v>
      </c>
      <c r="F11" s="4" t="s">
        <v>11</v>
      </c>
      <c r="G11" s="7">
        <f t="shared" si="0"/>
        <v>648.32900000000006</v>
      </c>
    </row>
    <row r="12" spans="1:14" ht="30" customHeight="1" x14ac:dyDescent="0.25">
      <c r="A12" s="3">
        <f t="shared" si="1"/>
        <v>4</v>
      </c>
      <c r="B12" s="5" t="s">
        <v>14</v>
      </c>
      <c r="C12" s="3" t="s">
        <v>15</v>
      </c>
      <c r="D12" s="6">
        <v>7.0000000000000007E-2</v>
      </c>
      <c r="E12" s="6">
        <v>3813.7</v>
      </c>
      <c r="F12" s="4" t="s">
        <v>11</v>
      </c>
      <c r="G12" s="7">
        <f t="shared" si="0"/>
        <v>266.959</v>
      </c>
    </row>
    <row r="13" spans="1:14" ht="78.75" x14ac:dyDescent="0.25">
      <c r="A13" s="3">
        <f t="shared" si="1"/>
        <v>5</v>
      </c>
      <c r="B13" s="5" t="s">
        <v>16</v>
      </c>
      <c r="C13" s="3" t="s">
        <v>17</v>
      </c>
      <c r="D13" s="6">
        <v>0.04</v>
      </c>
      <c r="E13" s="6">
        <v>3813.7</v>
      </c>
      <c r="F13" s="4" t="s">
        <v>11</v>
      </c>
      <c r="G13" s="7">
        <f t="shared" si="0"/>
        <v>152.548</v>
      </c>
    </row>
    <row r="14" spans="1:14" ht="63" x14ac:dyDescent="0.25">
      <c r="A14" s="3">
        <f t="shared" si="1"/>
        <v>6</v>
      </c>
      <c r="B14" s="5" t="s">
        <v>19</v>
      </c>
      <c r="C14" s="3" t="s">
        <v>20</v>
      </c>
      <c r="D14" s="6">
        <v>0.21</v>
      </c>
      <c r="E14" s="6">
        <v>3813.7</v>
      </c>
      <c r="F14" s="4" t="s">
        <v>11</v>
      </c>
      <c r="G14" s="7">
        <f t="shared" si="0"/>
        <v>800.87699999999995</v>
      </c>
    </row>
    <row r="15" spans="1:14" ht="47.25" x14ac:dyDescent="0.25">
      <c r="A15" s="3">
        <f t="shared" si="1"/>
        <v>7</v>
      </c>
      <c r="B15" s="5" t="s">
        <v>59</v>
      </c>
      <c r="C15" s="3" t="s">
        <v>22</v>
      </c>
      <c r="D15" s="6">
        <v>0.19</v>
      </c>
      <c r="E15" s="6">
        <v>3813.7</v>
      </c>
      <c r="F15" s="4" t="s">
        <v>11</v>
      </c>
      <c r="G15" s="7">
        <f t="shared" si="0"/>
        <v>724.60299999999995</v>
      </c>
    </row>
    <row r="16" spans="1:14" ht="47.25" x14ac:dyDescent="0.25">
      <c r="A16" s="3">
        <f t="shared" si="1"/>
        <v>8</v>
      </c>
      <c r="B16" s="14" t="s">
        <v>42</v>
      </c>
      <c r="C16" s="3" t="s">
        <v>22</v>
      </c>
      <c r="D16" s="6">
        <v>0.2</v>
      </c>
      <c r="E16" s="6">
        <v>3813.7</v>
      </c>
      <c r="F16" s="4" t="s">
        <v>11</v>
      </c>
      <c r="G16" s="7">
        <f t="shared" si="0"/>
        <v>762.74</v>
      </c>
    </row>
    <row r="17" spans="1:7" ht="33" customHeight="1" x14ac:dyDescent="0.25">
      <c r="A17" s="3">
        <f t="shared" si="1"/>
        <v>9</v>
      </c>
      <c r="B17" s="5" t="s">
        <v>23</v>
      </c>
      <c r="C17" s="3" t="s">
        <v>10</v>
      </c>
      <c r="D17" s="6">
        <v>0.56000000000000005</v>
      </c>
      <c r="E17" s="6">
        <v>3813.7</v>
      </c>
      <c r="F17" s="4" t="s">
        <v>56</v>
      </c>
      <c r="G17" s="7">
        <f t="shared" si="0"/>
        <v>2135.672</v>
      </c>
    </row>
    <row r="18" spans="1:7" ht="23.25" customHeight="1" x14ac:dyDescent="0.25">
      <c r="A18" s="3">
        <f t="shared" si="1"/>
        <v>10</v>
      </c>
      <c r="B18" s="5" t="s">
        <v>24</v>
      </c>
      <c r="C18" s="3" t="s">
        <v>10</v>
      </c>
      <c r="D18" s="6">
        <v>0.47</v>
      </c>
      <c r="E18" s="6">
        <v>3813.7</v>
      </c>
      <c r="F18" s="4" t="s">
        <v>56</v>
      </c>
      <c r="G18" s="7">
        <f t="shared" si="0"/>
        <v>1792.4389999999999</v>
      </c>
    </row>
    <row r="19" spans="1:7" ht="31.5" customHeight="1" x14ac:dyDescent="0.25">
      <c r="A19" s="3">
        <f t="shared" si="1"/>
        <v>11</v>
      </c>
      <c r="B19" s="5" t="s">
        <v>25</v>
      </c>
      <c r="C19" s="3" t="s">
        <v>22</v>
      </c>
      <c r="D19" s="6">
        <v>0.05</v>
      </c>
      <c r="E19" s="6">
        <v>3813.7</v>
      </c>
      <c r="F19" s="4" t="s">
        <v>26</v>
      </c>
      <c r="G19" s="7">
        <f t="shared" si="0"/>
        <v>190.685</v>
      </c>
    </row>
    <row r="20" spans="1:7" ht="99" customHeight="1" x14ac:dyDescent="0.25">
      <c r="A20" s="3">
        <f t="shared" si="1"/>
        <v>12</v>
      </c>
      <c r="B20" s="5" t="s">
        <v>27</v>
      </c>
      <c r="C20" s="3" t="s">
        <v>22</v>
      </c>
      <c r="D20" s="6">
        <v>0.09</v>
      </c>
      <c r="E20" s="6">
        <v>3813.7</v>
      </c>
      <c r="F20" s="4" t="s">
        <v>28</v>
      </c>
      <c r="G20" s="7">
        <f t="shared" si="0"/>
        <v>343.23299999999995</v>
      </c>
    </row>
    <row r="21" spans="1:7" ht="24.75" customHeight="1" x14ac:dyDescent="0.25">
      <c r="A21" s="3">
        <f t="shared" si="1"/>
        <v>13</v>
      </c>
      <c r="B21" s="19" t="s">
        <v>60</v>
      </c>
      <c r="C21" s="3" t="s">
        <v>29</v>
      </c>
      <c r="D21" s="6">
        <v>0.28000000000000003</v>
      </c>
      <c r="E21" s="6">
        <v>3813.7</v>
      </c>
      <c r="F21" s="4" t="s">
        <v>18</v>
      </c>
      <c r="G21" s="7">
        <f t="shared" si="0"/>
        <v>1067.836</v>
      </c>
    </row>
    <row r="22" spans="1:7" ht="31.5" x14ac:dyDescent="0.25">
      <c r="A22" s="3">
        <f t="shared" si="1"/>
        <v>14</v>
      </c>
      <c r="B22" s="5" t="s">
        <v>54</v>
      </c>
      <c r="C22" s="3" t="s">
        <v>30</v>
      </c>
      <c r="D22" s="6">
        <v>2.13</v>
      </c>
      <c r="E22" s="6">
        <v>3813.7</v>
      </c>
      <c r="F22" s="4" t="s">
        <v>56</v>
      </c>
      <c r="G22" s="7">
        <f>D22*E22</f>
        <v>8123.1809999999996</v>
      </c>
    </row>
    <row r="23" spans="1:7" ht="31.5" x14ac:dyDescent="0.25">
      <c r="A23" s="3">
        <f t="shared" si="1"/>
        <v>15</v>
      </c>
      <c r="B23" s="5" t="s">
        <v>63</v>
      </c>
      <c r="C23" s="3" t="s">
        <v>31</v>
      </c>
      <c r="D23" s="6">
        <v>3.75</v>
      </c>
      <c r="E23" s="6">
        <v>3813.7</v>
      </c>
      <c r="F23" s="4" t="s">
        <v>32</v>
      </c>
      <c r="G23" s="7">
        <f t="shared" si="0"/>
        <v>14301.375</v>
      </c>
    </row>
    <row r="24" spans="1:7" ht="31.5" x14ac:dyDescent="0.25">
      <c r="A24" s="3">
        <f>A23+1</f>
        <v>16</v>
      </c>
      <c r="B24" s="9" t="s">
        <v>33</v>
      </c>
      <c r="C24" s="10" t="s">
        <v>34</v>
      </c>
      <c r="D24" s="6">
        <f>7853.72*1.04</f>
        <v>8167.8688000000002</v>
      </c>
      <c r="E24" s="6">
        <v>2</v>
      </c>
      <c r="F24" s="4" t="s">
        <v>56</v>
      </c>
      <c r="G24" s="7">
        <f t="shared" si="0"/>
        <v>16335.7376</v>
      </c>
    </row>
    <row r="25" spans="1:7" x14ac:dyDescent="0.25">
      <c r="A25" s="3">
        <f t="shared" si="1"/>
        <v>17</v>
      </c>
      <c r="B25" s="9" t="s">
        <v>35</v>
      </c>
      <c r="C25" s="10" t="s">
        <v>10</v>
      </c>
      <c r="D25" s="6">
        <v>1.86</v>
      </c>
      <c r="E25" s="6">
        <v>3813.7</v>
      </c>
      <c r="F25" s="4" t="s">
        <v>56</v>
      </c>
      <c r="G25" s="7">
        <f t="shared" si="0"/>
        <v>7093.482</v>
      </c>
    </row>
    <row r="26" spans="1:7" x14ac:dyDescent="0.25">
      <c r="A26" s="3">
        <f t="shared" si="1"/>
        <v>18</v>
      </c>
      <c r="B26" s="9" t="s">
        <v>36</v>
      </c>
      <c r="C26" s="10" t="s">
        <v>37</v>
      </c>
      <c r="D26" s="6">
        <v>0.26</v>
      </c>
      <c r="E26" s="6">
        <v>3813.7</v>
      </c>
      <c r="F26" s="4" t="s">
        <v>56</v>
      </c>
      <c r="G26" s="7">
        <f t="shared" si="0"/>
        <v>991.56200000000001</v>
      </c>
    </row>
    <row r="27" spans="1:7" ht="32.25" customHeight="1" x14ac:dyDescent="0.25">
      <c r="A27" s="3">
        <f t="shared" si="1"/>
        <v>19</v>
      </c>
      <c r="B27" s="21" t="s">
        <v>38</v>
      </c>
      <c r="C27" s="8" t="s">
        <v>10</v>
      </c>
      <c r="D27" s="6">
        <v>1.48</v>
      </c>
      <c r="E27" s="6">
        <v>3813.7</v>
      </c>
      <c r="F27" s="4" t="s">
        <v>56</v>
      </c>
      <c r="G27" s="7">
        <f t="shared" si="0"/>
        <v>5644.2759999999998</v>
      </c>
    </row>
    <row r="28" spans="1:7" s="2" customFormat="1" ht="47.25" x14ac:dyDescent="0.25">
      <c r="A28" s="20">
        <f t="shared" si="1"/>
        <v>20</v>
      </c>
      <c r="B28" s="22" t="s">
        <v>89</v>
      </c>
      <c r="C28" s="11" t="s">
        <v>10</v>
      </c>
      <c r="D28" s="12">
        <v>3.02</v>
      </c>
      <c r="E28" s="6">
        <v>3813.7</v>
      </c>
      <c r="F28" s="70" t="s">
        <v>21</v>
      </c>
      <c r="G28" s="7">
        <f t="shared" si="0"/>
        <v>11517.374</v>
      </c>
    </row>
    <row r="29" spans="1:7" s="28" customFormat="1" x14ac:dyDescent="0.25">
      <c r="A29" s="80" t="s">
        <v>41</v>
      </c>
      <c r="B29" s="81"/>
      <c r="C29" s="80"/>
      <c r="D29" s="80"/>
      <c r="E29" s="80"/>
      <c r="F29" s="80"/>
      <c r="G29" s="34">
        <f>SUM(G9:G28)+0.02</f>
        <v>74570.956600000005</v>
      </c>
    </row>
    <row r="30" spans="1:7" s="2" customFormat="1" x14ac:dyDescent="0.25">
      <c r="A30" s="82" t="s">
        <v>40</v>
      </c>
      <c r="B30" s="82"/>
      <c r="C30" s="82"/>
      <c r="D30" s="82"/>
      <c r="E30" s="82"/>
      <c r="F30" s="82"/>
      <c r="G30" s="82"/>
    </row>
    <row r="31" spans="1:7" s="2" customFormat="1" ht="42.75" customHeight="1" x14ac:dyDescent="0.25">
      <c r="A31" s="29" t="s">
        <v>0</v>
      </c>
      <c r="B31" s="29" t="s">
        <v>1</v>
      </c>
      <c r="C31" s="29" t="s">
        <v>2</v>
      </c>
      <c r="D31" s="29" t="s">
        <v>3</v>
      </c>
      <c r="E31" s="29" t="s">
        <v>4</v>
      </c>
      <c r="F31" s="30" t="s">
        <v>58</v>
      </c>
      <c r="G31" s="18" t="s">
        <v>5</v>
      </c>
    </row>
    <row r="32" spans="1:7" s="2" customFormat="1" ht="28.15" customHeight="1" x14ac:dyDescent="0.25">
      <c r="A32" s="29">
        <v>1</v>
      </c>
      <c r="B32" s="31" t="s">
        <v>40</v>
      </c>
      <c r="C32" s="32"/>
      <c r="D32" s="12"/>
      <c r="E32" s="12"/>
      <c r="F32" s="30" t="s">
        <v>61</v>
      </c>
      <c r="G32" s="18">
        <v>5505.18</v>
      </c>
    </row>
    <row r="33" spans="1:7" s="2" customFormat="1" ht="36.6" hidden="1" customHeight="1" x14ac:dyDescent="0.25">
      <c r="A33" s="29">
        <v>2</v>
      </c>
      <c r="B33" s="22" t="s">
        <v>6</v>
      </c>
      <c r="C33" s="29" t="s">
        <v>7</v>
      </c>
      <c r="D33" s="12">
        <v>14.62</v>
      </c>
      <c r="E33" s="12">
        <v>1680</v>
      </c>
      <c r="F33" s="30" t="s">
        <v>62</v>
      </c>
      <c r="G33" s="18">
        <v>0</v>
      </c>
    </row>
    <row r="34" spans="1:7" s="2" customFormat="1" ht="34.5" hidden="1" customHeight="1" x14ac:dyDescent="0.25">
      <c r="A34" s="29">
        <f>A33+1</f>
        <v>3</v>
      </c>
      <c r="B34" s="22" t="s">
        <v>8</v>
      </c>
      <c r="C34" s="29" t="s">
        <v>7</v>
      </c>
      <c r="D34" s="12">
        <v>10.55</v>
      </c>
      <c r="E34" s="12">
        <v>1680</v>
      </c>
      <c r="F34" s="30" t="s">
        <v>62</v>
      </c>
      <c r="G34" s="18">
        <v>0</v>
      </c>
    </row>
    <row r="35" spans="1:7" s="33" customFormat="1" x14ac:dyDescent="0.25">
      <c r="A35" s="83" t="s">
        <v>41</v>
      </c>
      <c r="B35" s="83"/>
      <c r="C35" s="83"/>
      <c r="D35" s="83"/>
      <c r="E35" s="83"/>
      <c r="F35" s="83"/>
      <c r="G35" s="35">
        <f>SUM(G32:G34)</f>
        <v>5505.18</v>
      </c>
    </row>
    <row r="36" spans="1:7" s="28" customFormat="1" x14ac:dyDescent="0.25">
      <c r="A36" s="80" t="s">
        <v>43</v>
      </c>
      <c r="B36" s="80"/>
      <c r="C36" s="80"/>
      <c r="D36" s="80"/>
      <c r="E36" s="80"/>
      <c r="F36" s="80"/>
      <c r="G36" s="34">
        <f>G29+G35</f>
        <v>80076.136599999998</v>
      </c>
    </row>
    <row r="38" spans="1:7" ht="22.5" customHeight="1" x14ac:dyDescent="0.3">
      <c r="A38" s="77" t="s">
        <v>103</v>
      </c>
      <c r="B38" s="78"/>
      <c r="C38" s="78"/>
      <c r="D38" s="78"/>
      <c r="E38" s="78"/>
      <c r="F38" s="78"/>
      <c r="G38" s="78"/>
    </row>
    <row r="39" spans="1:7" ht="23.25" customHeight="1" x14ac:dyDescent="0.3">
      <c r="A39" s="77" t="s">
        <v>105</v>
      </c>
      <c r="B39" s="78"/>
      <c r="C39" s="78"/>
      <c r="D39" s="78"/>
      <c r="E39" s="78"/>
      <c r="F39" s="78"/>
      <c r="G39" s="78"/>
    </row>
    <row r="40" spans="1:7" ht="24" customHeight="1" x14ac:dyDescent="0.3">
      <c r="A40" s="77" t="s">
        <v>47</v>
      </c>
      <c r="B40" s="77"/>
      <c r="C40" s="77"/>
      <c r="D40" s="77"/>
      <c r="E40" s="77"/>
      <c r="F40" s="77"/>
      <c r="G40" s="77"/>
    </row>
    <row r="41" spans="1:7" ht="27" customHeight="1" x14ac:dyDescent="0.3">
      <c r="A41" s="77" t="s">
        <v>48</v>
      </c>
      <c r="B41" s="78"/>
      <c r="C41" s="78"/>
      <c r="D41" s="78"/>
      <c r="E41" s="78"/>
      <c r="F41" s="78"/>
      <c r="G41" s="78"/>
    </row>
    <row r="42" spans="1:7" ht="43.5" customHeight="1" x14ac:dyDescent="0.3">
      <c r="A42" s="77" t="s">
        <v>49</v>
      </c>
      <c r="B42" s="78"/>
      <c r="C42" s="78"/>
      <c r="D42" s="78"/>
      <c r="E42" s="78"/>
      <c r="F42" s="78"/>
      <c r="G42" s="78"/>
    </row>
    <row r="43" spans="1:7" ht="18.75" x14ac:dyDescent="0.3">
      <c r="A43" s="40"/>
      <c r="C43" s="1" t="s">
        <v>50</v>
      </c>
    </row>
    <row r="45" spans="1:7" x14ac:dyDescent="0.25">
      <c r="B45" s="1" t="s">
        <v>51</v>
      </c>
      <c r="C45" s="1" t="s">
        <v>64</v>
      </c>
      <c r="F45" s="42"/>
    </row>
    <row r="47" spans="1:7" x14ac:dyDescent="0.25">
      <c r="B47" s="1" t="s">
        <v>52</v>
      </c>
      <c r="C47" s="41" t="s">
        <v>53</v>
      </c>
      <c r="F47" s="42"/>
    </row>
  </sheetData>
  <mergeCells count="12">
    <mergeCell ref="A42:G42"/>
    <mergeCell ref="B2:G2"/>
    <mergeCell ref="A5:G5"/>
    <mergeCell ref="A6:G6"/>
    <mergeCell ref="A29:F29"/>
    <mergeCell ref="A30:G30"/>
    <mergeCell ref="A35:F35"/>
    <mergeCell ref="A36:F36"/>
    <mergeCell ref="A38:G38"/>
    <mergeCell ref="A39:G39"/>
    <mergeCell ref="A40:G40"/>
    <mergeCell ref="A41:G41"/>
  </mergeCells>
  <pageMargins left="0.6692913385826772" right="0.39370078740157483" top="0.2" bottom="0.15748031496062992" header="0.15748031496062992" footer="0.15748031496062992"/>
  <pageSetup paperSize="9" scale="49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view="pageBreakPreview" topLeftCell="A16" zoomScale="70" zoomScaleNormal="100" zoomScaleSheetLayoutView="70" workbookViewId="0">
      <selection activeCell="D24" sqref="D24"/>
    </sheetView>
  </sheetViews>
  <sheetFormatPr defaultRowHeight="15.75" x14ac:dyDescent="0.25"/>
  <cols>
    <col min="1" max="1" width="5.85546875" style="1" customWidth="1"/>
    <col min="2" max="2" width="55.5703125" style="1" customWidth="1"/>
    <col min="3" max="3" width="22.5703125" style="1" customWidth="1"/>
    <col min="4" max="4" width="14.7109375" style="1" customWidth="1"/>
    <col min="5" max="5" width="12.42578125" style="1" customWidth="1"/>
    <col min="6" max="6" width="31.140625" style="13" customWidth="1"/>
    <col min="7" max="7" width="34" style="15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3" width="9.140625" style="1"/>
    <col min="16374" max="16384" width="8.85546875" style="1" customWidth="1"/>
  </cols>
  <sheetData>
    <row r="1" spans="1:14" s="23" customFormat="1" x14ac:dyDescent="0.25">
      <c r="F1" s="24"/>
    </row>
    <row r="2" spans="1:14" s="36" customFormat="1" ht="39" customHeight="1" x14ac:dyDescent="0.25">
      <c r="B2" s="79" t="s">
        <v>108</v>
      </c>
      <c r="C2" s="79"/>
      <c r="D2" s="79"/>
      <c r="E2" s="79"/>
      <c r="F2" s="79"/>
      <c r="G2" s="79"/>
    </row>
    <row r="3" spans="1:14" s="39" customFormat="1" ht="18.75" x14ac:dyDescent="0.3">
      <c r="A3" s="37"/>
      <c r="B3" s="38" t="s">
        <v>45</v>
      </c>
      <c r="C3" s="38"/>
      <c r="D3" s="71"/>
      <c r="E3" s="71"/>
      <c r="F3" s="71"/>
      <c r="G3" s="69">
        <v>44926</v>
      </c>
    </row>
    <row r="4" spans="1:14" s="26" customFormat="1" ht="13.5" customHeight="1" x14ac:dyDescent="0.25">
      <c r="A4" s="25"/>
      <c r="B4" s="25"/>
      <c r="C4" s="25"/>
      <c r="D4" s="25"/>
      <c r="E4" s="25"/>
      <c r="F4" s="25"/>
      <c r="G4" s="25"/>
    </row>
    <row r="5" spans="1:14" s="23" customFormat="1" ht="99" customHeight="1" x14ac:dyDescent="0.3">
      <c r="A5" s="77" t="s">
        <v>65</v>
      </c>
      <c r="B5" s="78"/>
      <c r="C5" s="78"/>
      <c r="D5" s="78"/>
      <c r="E5" s="78"/>
      <c r="F5" s="78"/>
      <c r="G5" s="78"/>
    </row>
    <row r="6" spans="1:14" s="23" customFormat="1" ht="63" customHeight="1" x14ac:dyDescent="0.3">
      <c r="A6" s="77" t="s">
        <v>46</v>
      </c>
      <c r="B6" s="78"/>
      <c r="C6" s="78"/>
      <c r="D6" s="78"/>
      <c r="E6" s="78"/>
      <c r="F6" s="78"/>
      <c r="G6" s="78"/>
    </row>
    <row r="7" spans="1:14" s="23" customFormat="1" ht="20.25" customHeight="1" x14ac:dyDescent="0.25">
      <c r="A7" s="27"/>
      <c r="B7" s="27"/>
      <c r="C7" s="27"/>
      <c r="D7" s="27"/>
      <c r="E7" s="27"/>
      <c r="F7" s="27"/>
      <c r="G7" s="27"/>
    </row>
    <row r="8" spans="1:14" ht="51" customHeight="1" x14ac:dyDescent="0.2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4" t="s">
        <v>58</v>
      </c>
      <c r="G8" s="7" t="s">
        <v>5</v>
      </c>
      <c r="H8" s="16"/>
      <c r="I8" s="17"/>
      <c r="J8" s="17"/>
      <c r="K8" s="17"/>
      <c r="L8" s="17"/>
      <c r="M8" s="17"/>
      <c r="N8" s="17"/>
    </row>
    <row r="9" spans="1:14" ht="47.25" x14ac:dyDescent="0.25">
      <c r="A9" s="3">
        <v>1</v>
      </c>
      <c r="B9" s="5" t="s">
        <v>9</v>
      </c>
      <c r="C9" s="3" t="s">
        <v>10</v>
      </c>
      <c r="D9" s="6">
        <v>0.35</v>
      </c>
      <c r="E9" s="6">
        <v>3813.7</v>
      </c>
      <c r="F9" s="4" t="s">
        <v>11</v>
      </c>
      <c r="G9" s="7">
        <f>D9*E9</f>
        <v>1334.7949999999998</v>
      </c>
    </row>
    <row r="10" spans="1:14" ht="47.25" x14ac:dyDescent="0.25">
      <c r="A10" s="3">
        <f>A9+1</f>
        <v>2</v>
      </c>
      <c r="B10" s="5" t="s">
        <v>57</v>
      </c>
      <c r="C10" s="3" t="s">
        <v>10</v>
      </c>
      <c r="D10" s="6">
        <v>0.09</v>
      </c>
      <c r="E10" s="6">
        <v>3813.7</v>
      </c>
      <c r="F10" s="4" t="s">
        <v>11</v>
      </c>
      <c r="G10" s="7">
        <f t="shared" ref="G10:G28" si="0">D10*E10</f>
        <v>343.23299999999995</v>
      </c>
    </row>
    <row r="11" spans="1:14" ht="47.25" x14ac:dyDescent="0.25">
      <c r="A11" s="3">
        <f t="shared" ref="A11:A28" si="1">A10+1</f>
        <v>3</v>
      </c>
      <c r="B11" s="5" t="s">
        <v>13</v>
      </c>
      <c r="C11" s="3" t="s">
        <v>12</v>
      </c>
      <c r="D11" s="6">
        <v>0.17</v>
      </c>
      <c r="E11" s="6">
        <v>3813.7</v>
      </c>
      <c r="F11" s="4" t="s">
        <v>11</v>
      </c>
      <c r="G11" s="7">
        <f t="shared" si="0"/>
        <v>648.32900000000006</v>
      </c>
    </row>
    <row r="12" spans="1:14" ht="30" customHeight="1" x14ac:dyDescent="0.25">
      <c r="A12" s="3">
        <f t="shared" si="1"/>
        <v>4</v>
      </c>
      <c r="B12" s="5" t="s">
        <v>14</v>
      </c>
      <c r="C12" s="3" t="s">
        <v>15</v>
      </c>
      <c r="D12" s="6">
        <v>7.0000000000000007E-2</v>
      </c>
      <c r="E12" s="6">
        <v>3813.7</v>
      </c>
      <c r="F12" s="4" t="s">
        <v>11</v>
      </c>
      <c r="G12" s="7">
        <f t="shared" si="0"/>
        <v>266.959</v>
      </c>
    </row>
    <row r="13" spans="1:14" ht="78.75" x14ac:dyDescent="0.25">
      <c r="A13" s="3">
        <f t="shared" si="1"/>
        <v>5</v>
      </c>
      <c r="B13" s="5" t="s">
        <v>16</v>
      </c>
      <c r="C13" s="3" t="s">
        <v>17</v>
      </c>
      <c r="D13" s="6">
        <v>0.04</v>
      </c>
      <c r="E13" s="6">
        <v>3813.7</v>
      </c>
      <c r="F13" s="4" t="s">
        <v>11</v>
      </c>
      <c r="G13" s="7">
        <f t="shared" si="0"/>
        <v>152.548</v>
      </c>
    </row>
    <row r="14" spans="1:14" ht="63" x14ac:dyDescent="0.25">
      <c r="A14" s="3">
        <f t="shared" si="1"/>
        <v>6</v>
      </c>
      <c r="B14" s="5" t="s">
        <v>19</v>
      </c>
      <c r="C14" s="3" t="s">
        <v>20</v>
      </c>
      <c r="D14" s="6">
        <v>0.21</v>
      </c>
      <c r="E14" s="6">
        <v>3813.7</v>
      </c>
      <c r="F14" s="4" t="s">
        <v>11</v>
      </c>
      <c r="G14" s="7">
        <f t="shared" si="0"/>
        <v>800.87699999999995</v>
      </c>
    </row>
    <row r="15" spans="1:14" ht="47.25" x14ac:dyDescent="0.25">
      <c r="A15" s="3">
        <f t="shared" si="1"/>
        <v>7</v>
      </c>
      <c r="B15" s="5" t="s">
        <v>59</v>
      </c>
      <c r="C15" s="3" t="s">
        <v>22</v>
      </c>
      <c r="D15" s="6">
        <v>0.19</v>
      </c>
      <c r="E15" s="6">
        <v>3813.7</v>
      </c>
      <c r="F15" s="4" t="s">
        <v>11</v>
      </c>
      <c r="G15" s="7">
        <f t="shared" si="0"/>
        <v>724.60299999999995</v>
      </c>
    </row>
    <row r="16" spans="1:14" ht="47.25" x14ac:dyDescent="0.25">
      <c r="A16" s="3">
        <f t="shared" si="1"/>
        <v>8</v>
      </c>
      <c r="B16" s="14" t="s">
        <v>42</v>
      </c>
      <c r="C16" s="3" t="s">
        <v>22</v>
      </c>
      <c r="D16" s="6">
        <v>0.2</v>
      </c>
      <c r="E16" s="6">
        <v>3813.7</v>
      </c>
      <c r="F16" s="4" t="s">
        <v>11</v>
      </c>
      <c r="G16" s="7">
        <f t="shared" si="0"/>
        <v>762.74</v>
      </c>
    </row>
    <row r="17" spans="1:7" ht="33" customHeight="1" x14ac:dyDescent="0.25">
      <c r="A17" s="3">
        <f t="shared" si="1"/>
        <v>9</v>
      </c>
      <c r="B17" s="5" t="s">
        <v>23</v>
      </c>
      <c r="C17" s="3" t="s">
        <v>10</v>
      </c>
      <c r="D17" s="6">
        <v>0.56000000000000005</v>
      </c>
      <c r="E17" s="6">
        <v>3813.7</v>
      </c>
      <c r="F17" s="4" t="s">
        <v>56</v>
      </c>
      <c r="G17" s="7">
        <f t="shared" si="0"/>
        <v>2135.672</v>
      </c>
    </row>
    <row r="18" spans="1:7" ht="23.25" customHeight="1" x14ac:dyDescent="0.25">
      <c r="A18" s="3">
        <f t="shared" si="1"/>
        <v>10</v>
      </c>
      <c r="B18" s="5" t="s">
        <v>24</v>
      </c>
      <c r="C18" s="3" t="s">
        <v>10</v>
      </c>
      <c r="D18" s="6">
        <v>0.47</v>
      </c>
      <c r="E18" s="6">
        <v>3813.7</v>
      </c>
      <c r="F18" s="4" t="s">
        <v>56</v>
      </c>
      <c r="G18" s="7">
        <f t="shared" si="0"/>
        <v>1792.4389999999999</v>
      </c>
    </row>
    <row r="19" spans="1:7" ht="31.5" customHeight="1" x14ac:dyDescent="0.25">
      <c r="A19" s="3">
        <f t="shared" si="1"/>
        <v>11</v>
      </c>
      <c r="B19" s="5" t="s">
        <v>25</v>
      </c>
      <c r="C19" s="3" t="s">
        <v>22</v>
      </c>
      <c r="D19" s="6">
        <v>0.05</v>
      </c>
      <c r="E19" s="6">
        <v>3813.7</v>
      </c>
      <c r="F19" s="4" t="s">
        <v>26</v>
      </c>
      <c r="G19" s="7">
        <f t="shared" si="0"/>
        <v>190.685</v>
      </c>
    </row>
    <row r="20" spans="1:7" ht="99" customHeight="1" x14ac:dyDescent="0.25">
      <c r="A20" s="3">
        <f t="shared" si="1"/>
        <v>12</v>
      </c>
      <c r="B20" s="5" t="s">
        <v>27</v>
      </c>
      <c r="C20" s="3" t="s">
        <v>22</v>
      </c>
      <c r="D20" s="6">
        <v>0.09</v>
      </c>
      <c r="E20" s="6">
        <v>3813.7</v>
      </c>
      <c r="F20" s="4" t="s">
        <v>28</v>
      </c>
      <c r="G20" s="7">
        <f t="shared" si="0"/>
        <v>343.23299999999995</v>
      </c>
    </row>
    <row r="21" spans="1:7" ht="24.75" customHeight="1" x14ac:dyDescent="0.25">
      <c r="A21" s="3">
        <f t="shared" si="1"/>
        <v>13</v>
      </c>
      <c r="B21" s="19" t="s">
        <v>60</v>
      </c>
      <c r="C21" s="3" t="s">
        <v>29</v>
      </c>
      <c r="D21" s="6">
        <v>0.28000000000000003</v>
      </c>
      <c r="E21" s="6">
        <v>3813.7</v>
      </c>
      <c r="F21" s="4" t="s">
        <v>18</v>
      </c>
      <c r="G21" s="7">
        <f t="shared" si="0"/>
        <v>1067.836</v>
      </c>
    </row>
    <row r="22" spans="1:7" ht="31.5" x14ac:dyDescent="0.25">
      <c r="A22" s="3">
        <f t="shared" si="1"/>
        <v>14</v>
      </c>
      <c r="B22" s="5" t="s">
        <v>54</v>
      </c>
      <c r="C22" s="3" t="s">
        <v>30</v>
      </c>
      <c r="D22" s="6">
        <v>2.13</v>
      </c>
      <c r="E22" s="6">
        <v>3813.7</v>
      </c>
      <c r="F22" s="4" t="s">
        <v>56</v>
      </c>
      <c r="G22" s="7">
        <f>D22*E22</f>
        <v>8123.1809999999996</v>
      </c>
    </row>
    <row r="23" spans="1:7" ht="31.5" x14ac:dyDescent="0.25">
      <c r="A23" s="3">
        <f t="shared" si="1"/>
        <v>15</v>
      </c>
      <c r="B23" s="5" t="s">
        <v>63</v>
      </c>
      <c r="C23" s="3" t="s">
        <v>31</v>
      </c>
      <c r="D23" s="6">
        <v>3.75</v>
      </c>
      <c r="E23" s="6">
        <v>3813.7</v>
      </c>
      <c r="F23" s="4" t="s">
        <v>32</v>
      </c>
      <c r="G23" s="7">
        <f t="shared" si="0"/>
        <v>14301.375</v>
      </c>
    </row>
    <row r="24" spans="1:7" ht="31.5" x14ac:dyDescent="0.25">
      <c r="A24" s="3">
        <f>A23+1</f>
        <v>16</v>
      </c>
      <c r="B24" s="9" t="s">
        <v>33</v>
      </c>
      <c r="C24" s="10" t="s">
        <v>34</v>
      </c>
      <c r="D24" s="6">
        <f>7853.72*1.04</f>
        <v>8167.8688000000002</v>
      </c>
      <c r="E24" s="6">
        <v>2</v>
      </c>
      <c r="F24" s="4" t="s">
        <v>56</v>
      </c>
      <c r="G24" s="7">
        <f t="shared" si="0"/>
        <v>16335.7376</v>
      </c>
    </row>
    <row r="25" spans="1:7" x14ac:dyDescent="0.25">
      <c r="A25" s="3">
        <f t="shared" si="1"/>
        <v>17</v>
      </c>
      <c r="B25" s="9" t="s">
        <v>35</v>
      </c>
      <c r="C25" s="10" t="s">
        <v>10</v>
      </c>
      <c r="D25" s="6">
        <v>1.86</v>
      </c>
      <c r="E25" s="6">
        <v>3813.7</v>
      </c>
      <c r="F25" s="4" t="s">
        <v>56</v>
      </c>
      <c r="G25" s="7">
        <f t="shared" si="0"/>
        <v>7093.482</v>
      </c>
    </row>
    <row r="26" spans="1:7" x14ac:dyDescent="0.25">
      <c r="A26" s="3">
        <f t="shared" si="1"/>
        <v>18</v>
      </c>
      <c r="B26" s="9" t="s">
        <v>36</v>
      </c>
      <c r="C26" s="10" t="s">
        <v>37</v>
      </c>
      <c r="D26" s="6">
        <v>0.26</v>
      </c>
      <c r="E26" s="6">
        <v>3813.7</v>
      </c>
      <c r="F26" s="4" t="s">
        <v>56</v>
      </c>
      <c r="G26" s="7">
        <f t="shared" si="0"/>
        <v>991.56200000000001</v>
      </c>
    </row>
    <row r="27" spans="1:7" ht="32.25" customHeight="1" x14ac:dyDescent="0.25">
      <c r="A27" s="3">
        <f t="shared" si="1"/>
        <v>19</v>
      </c>
      <c r="B27" s="21" t="s">
        <v>38</v>
      </c>
      <c r="C27" s="8" t="s">
        <v>10</v>
      </c>
      <c r="D27" s="6">
        <v>1.48</v>
      </c>
      <c r="E27" s="6">
        <v>3813.7</v>
      </c>
      <c r="F27" s="4" t="s">
        <v>56</v>
      </c>
      <c r="G27" s="7">
        <f t="shared" si="0"/>
        <v>5644.2759999999998</v>
      </c>
    </row>
    <row r="28" spans="1:7" s="2" customFormat="1" ht="47.25" x14ac:dyDescent="0.25">
      <c r="A28" s="20">
        <f t="shared" si="1"/>
        <v>20</v>
      </c>
      <c r="B28" s="22" t="s">
        <v>107</v>
      </c>
      <c r="C28" s="11" t="s">
        <v>10</v>
      </c>
      <c r="D28" s="12">
        <v>3.26</v>
      </c>
      <c r="E28" s="6">
        <v>3813.7</v>
      </c>
      <c r="F28" s="70" t="s">
        <v>21</v>
      </c>
      <c r="G28" s="7">
        <f t="shared" si="0"/>
        <v>12432.661999999998</v>
      </c>
    </row>
    <row r="29" spans="1:7" s="28" customFormat="1" x14ac:dyDescent="0.25">
      <c r="A29" s="80" t="s">
        <v>41</v>
      </c>
      <c r="B29" s="81"/>
      <c r="C29" s="80"/>
      <c r="D29" s="80"/>
      <c r="E29" s="80"/>
      <c r="F29" s="80"/>
      <c r="G29" s="34">
        <f>SUM(G9:G28)+0.02</f>
        <v>75486.244600000005</v>
      </c>
    </row>
    <row r="30" spans="1:7" s="2" customFormat="1" x14ac:dyDescent="0.25">
      <c r="A30" s="82" t="s">
        <v>40</v>
      </c>
      <c r="B30" s="82"/>
      <c r="C30" s="82"/>
      <c r="D30" s="82"/>
      <c r="E30" s="82"/>
      <c r="F30" s="82"/>
      <c r="G30" s="82"/>
    </row>
    <row r="31" spans="1:7" s="2" customFormat="1" ht="42.75" customHeight="1" x14ac:dyDescent="0.25">
      <c r="A31" s="29" t="s">
        <v>0</v>
      </c>
      <c r="B31" s="29" t="s">
        <v>1</v>
      </c>
      <c r="C31" s="29" t="s">
        <v>2</v>
      </c>
      <c r="D31" s="29" t="s">
        <v>3</v>
      </c>
      <c r="E31" s="29" t="s">
        <v>4</v>
      </c>
      <c r="F31" s="30" t="s">
        <v>58</v>
      </c>
      <c r="G31" s="18" t="s">
        <v>5</v>
      </c>
    </row>
    <row r="32" spans="1:7" s="2" customFormat="1" ht="28.15" customHeight="1" x14ac:dyDescent="0.25">
      <c r="A32" s="29">
        <v>1</v>
      </c>
      <c r="B32" s="31" t="s">
        <v>40</v>
      </c>
      <c r="C32" s="32"/>
      <c r="D32" s="12"/>
      <c r="E32" s="12"/>
      <c r="F32" s="30" t="s">
        <v>61</v>
      </c>
      <c r="G32" s="18">
        <v>10820.38</v>
      </c>
    </row>
    <row r="33" spans="1:7" s="2" customFormat="1" ht="36.6" hidden="1" customHeight="1" x14ac:dyDescent="0.25">
      <c r="A33" s="29">
        <v>2</v>
      </c>
      <c r="B33" s="22" t="s">
        <v>6</v>
      </c>
      <c r="C33" s="29" t="s">
        <v>7</v>
      </c>
      <c r="D33" s="12">
        <v>14.62</v>
      </c>
      <c r="E33" s="12">
        <v>1680</v>
      </c>
      <c r="F33" s="30" t="s">
        <v>62</v>
      </c>
      <c r="G33" s="18">
        <v>0</v>
      </c>
    </row>
    <row r="34" spans="1:7" s="2" customFormat="1" ht="34.5" hidden="1" customHeight="1" x14ac:dyDescent="0.25">
      <c r="A34" s="29">
        <f>A33+1</f>
        <v>3</v>
      </c>
      <c r="B34" s="22" t="s">
        <v>8</v>
      </c>
      <c r="C34" s="29" t="s">
        <v>7</v>
      </c>
      <c r="D34" s="12">
        <v>10.55</v>
      </c>
      <c r="E34" s="12">
        <v>1680</v>
      </c>
      <c r="F34" s="30" t="s">
        <v>62</v>
      </c>
      <c r="G34" s="18">
        <v>0</v>
      </c>
    </row>
    <row r="35" spans="1:7" s="33" customFormat="1" x14ac:dyDescent="0.25">
      <c r="A35" s="83" t="s">
        <v>41</v>
      </c>
      <c r="B35" s="83"/>
      <c r="C35" s="83"/>
      <c r="D35" s="83"/>
      <c r="E35" s="83"/>
      <c r="F35" s="83"/>
      <c r="G35" s="35">
        <f>SUM(G32:G34)</f>
        <v>10820.38</v>
      </c>
    </row>
    <row r="36" spans="1:7" s="28" customFormat="1" x14ac:dyDescent="0.25">
      <c r="A36" s="80" t="s">
        <v>43</v>
      </c>
      <c r="B36" s="80"/>
      <c r="C36" s="80"/>
      <c r="D36" s="80"/>
      <c r="E36" s="80"/>
      <c r="F36" s="80"/>
      <c r="G36" s="34">
        <f>G29+G35</f>
        <v>86306.62460000001</v>
      </c>
    </row>
    <row r="38" spans="1:7" ht="22.5" customHeight="1" x14ac:dyDescent="0.3">
      <c r="A38" s="77" t="s">
        <v>106</v>
      </c>
      <c r="B38" s="78"/>
      <c r="C38" s="78"/>
      <c r="D38" s="78"/>
      <c r="E38" s="78"/>
      <c r="F38" s="78"/>
      <c r="G38" s="78"/>
    </row>
    <row r="39" spans="1:7" ht="23.25" customHeight="1" x14ac:dyDescent="0.3">
      <c r="A39" s="77" t="s">
        <v>109</v>
      </c>
      <c r="B39" s="78"/>
      <c r="C39" s="78"/>
      <c r="D39" s="78"/>
      <c r="E39" s="78"/>
      <c r="F39" s="78"/>
      <c r="G39" s="78"/>
    </row>
    <row r="40" spans="1:7" ht="24" customHeight="1" x14ac:dyDescent="0.3">
      <c r="A40" s="77" t="s">
        <v>47</v>
      </c>
      <c r="B40" s="77"/>
      <c r="C40" s="77"/>
      <c r="D40" s="77"/>
      <c r="E40" s="77"/>
      <c r="F40" s="77"/>
      <c r="G40" s="77"/>
    </row>
    <row r="41" spans="1:7" ht="27" customHeight="1" x14ac:dyDescent="0.3">
      <c r="A41" s="77" t="s">
        <v>48</v>
      </c>
      <c r="B41" s="78"/>
      <c r="C41" s="78"/>
      <c r="D41" s="78"/>
      <c r="E41" s="78"/>
      <c r="F41" s="78"/>
      <c r="G41" s="78"/>
    </row>
    <row r="42" spans="1:7" ht="43.5" customHeight="1" x14ac:dyDescent="0.3">
      <c r="A42" s="77" t="s">
        <v>49</v>
      </c>
      <c r="B42" s="78"/>
      <c r="C42" s="78"/>
      <c r="D42" s="78"/>
      <c r="E42" s="78"/>
      <c r="F42" s="78"/>
      <c r="G42" s="78"/>
    </row>
    <row r="43" spans="1:7" ht="18.75" x14ac:dyDescent="0.3">
      <c r="A43" s="40"/>
      <c r="C43" s="1" t="s">
        <v>50</v>
      </c>
    </row>
    <row r="45" spans="1:7" x14ac:dyDescent="0.25">
      <c r="B45" s="1" t="s">
        <v>51</v>
      </c>
      <c r="C45" s="1" t="s">
        <v>64</v>
      </c>
      <c r="F45" s="42"/>
    </row>
    <row r="47" spans="1:7" x14ac:dyDescent="0.25">
      <c r="B47" s="1" t="s">
        <v>52</v>
      </c>
      <c r="C47" s="41" t="s">
        <v>53</v>
      </c>
      <c r="F47" s="42"/>
    </row>
  </sheetData>
  <mergeCells count="12">
    <mergeCell ref="A42:G42"/>
    <mergeCell ref="B2:G2"/>
    <mergeCell ref="A5:G5"/>
    <mergeCell ref="A6:G6"/>
    <mergeCell ref="A29:F29"/>
    <mergeCell ref="A30:G30"/>
    <mergeCell ref="A35:F35"/>
    <mergeCell ref="A36:F36"/>
    <mergeCell ref="A38:G38"/>
    <mergeCell ref="A39:G39"/>
    <mergeCell ref="A40:G40"/>
    <mergeCell ref="A41:G41"/>
  </mergeCells>
  <pageMargins left="0.6692913385826772" right="0.39370078740157483" top="0.2" bottom="0.15748031496062992" header="0.15748031496062992" footer="0.15748031496062992"/>
  <pageSetup paperSize="9" scale="49" fitToHeight="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view="pageBreakPreview" zoomScale="70" zoomScaleNormal="85" zoomScaleSheetLayoutView="70" workbookViewId="0">
      <selection activeCell="C10" sqref="C10"/>
    </sheetView>
  </sheetViews>
  <sheetFormatPr defaultRowHeight="15.75" x14ac:dyDescent="0.25"/>
  <cols>
    <col min="1" max="1" width="5.85546875" style="2" customWidth="1"/>
    <col min="2" max="2" width="89.42578125" style="2" customWidth="1"/>
    <col min="3" max="3" width="65.140625" style="68" customWidth="1"/>
    <col min="4" max="245" width="9.140625" style="2"/>
    <col min="246" max="246" width="5.85546875" style="2" customWidth="1"/>
    <col min="247" max="247" width="8.140625" style="2" customWidth="1"/>
    <col min="248" max="248" width="48" style="2" customWidth="1"/>
    <col min="249" max="249" width="22.5703125" style="2" customWidth="1"/>
    <col min="250" max="250" width="14.7109375" style="2" customWidth="1"/>
    <col min="251" max="251" width="12.42578125" style="2" customWidth="1"/>
    <col min="252" max="252" width="23.7109375" style="2" customWidth="1"/>
    <col min="253" max="254" width="15.5703125" style="2" customWidth="1"/>
    <col min="255" max="501" width="9.140625" style="2"/>
    <col min="502" max="502" width="5.85546875" style="2" customWidth="1"/>
    <col min="503" max="503" width="8.140625" style="2" customWidth="1"/>
    <col min="504" max="504" width="48" style="2" customWidth="1"/>
    <col min="505" max="505" width="22.5703125" style="2" customWidth="1"/>
    <col min="506" max="506" width="14.7109375" style="2" customWidth="1"/>
    <col min="507" max="507" width="12.42578125" style="2" customWidth="1"/>
    <col min="508" max="508" width="23.7109375" style="2" customWidth="1"/>
    <col min="509" max="510" width="15.5703125" style="2" customWidth="1"/>
    <col min="511" max="757" width="9.140625" style="2"/>
    <col min="758" max="758" width="5.85546875" style="2" customWidth="1"/>
    <col min="759" max="759" width="8.140625" style="2" customWidth="1"/>
    <col min="760" max="760" width="48" style="2" customWidth="1"/>
    <col min="761" max="761" width="22.5703125" style="2" customWidth="1"/>
    <col min="762" max="762" width="14.7109375" style="2" customWidth="1"/>
    <col min="763" max="763" width="12.42578125" style="2" customWidth="1"/>
    <col min="764" max="764" width="23.7109375" style="2" customWidth="1"/>
    <col min="765" max="766" width="15.5703125" style="2" customWidth="1"/>
    <col min="767" max="1013" width="9.140625" style="2"/>
    <col min="1014" max="1014" width="5.85546875" style="2" customWidth="1"/>
    <col min="1015" max="1015" width="8.140625" style="2" customWidth="1"/>
    <col min="1016" max="1016" width="48" style="2" customWidth="1"/>
    <col min="1017" max="1017" width="22.5703125" style="2" customWidth="1"/>
    <col min="1018" max="1018" width="14.7109375" style="2" customWidth="1"/>
    <col min="1019" max="1019" width="12.42578125" style="2" customWidth="1"/>
    <col min="1020" max="1020" width="23.7109375" style="2" customWidth="1"/>
    <col min="1021" max="1022" width="15.5703125" style="2" customWidth="1"/>
    <col min="1023" max="1269" width="9.140625" style="2"/>
    <col min="1270" max="1270" width="5.85546875" style="2" customWidth="1"/>
    <col min="1271" max="1271" width="8.140625" style="2" customWidth="1"/>
    <col min="1272" max="1272" width="48" style="2" customWidth="1"/>
    <col min="1273" max="1273" width="22.5703125" style="2" customWidth="1"/>
    <col min="1274" max="1274" width="14.7109375" style="2" customWidth="1"/>
    <col min="1275" max="1275" width="12.42578125" style="2" customWidth="1"/>
    <col min="1276" max="1276" width="23.7109375" style="2" customWidth="1"/>
    <col min="1277" max="1278" width="15.5703125" style="2" customWidth="1"/>
    <col min="1279" max="1525" width="9.140625" style="2"/>
    <col min="1526" max="1526" width="5.85546875" style="2" customWidth="1"/>
    <col min="1527" max="1527" width="8.140625" style="2" customWidth="1"/>
    <col min="1528" max="1528" width="48" style="2" customWidth="1"/>
    <col min="1529" max="1529" width="22.5703125" style="2" customWidth="1"/>
    <col min="1530" max="1530" width="14.7109375" style="2" customWidth="1"/>
    <col min="1531" max="1531" width="12.42578125" style="2" customWidth="1"/>
    <col min="1532" max="1532" width="23.7109375" style="2" customWidth="1"/>
    <col min="1533" max="1534" width="15.5703125" style="2" customWidth="1"/>
    <col min="1535" max="1781" width="9.140625" style="2"/>
    <col min="1782" max="1782" width="5.85546875" style="2" customWidth="1"/>
    <col min="1783" max="1783" width="8.140625" style="2" customWidth="1"/>
    <col min="1784" max="1784" width="48" style="2" customWidth="1"/>
    <col min="1785" max="1785" width="22.5703125" style="2" customWidth="1"/>
    <col min="1786" max="1786" width="14.7109375" style="2" customWidth="1"/>
    <col min="1787" max="1787" width="12.42578125" style="2" customWidth="1"/>
    <col min="1788" max="1788" width="23.7109375" style="2" customWidth="1"/>
    <col min="1789" max="1790" width="15.5703125" style="2" customWidth="1"/>
    <col min="1791" max="2037" width="9.140625" style="2"/>
    <col min="2038" max="2038" width="5.85546875" style="2" customWidth="1"/>
    <col min="2039" max="2039" width="8.140625" style="2" customWidth="1"/>
    <col min="2040" max="2040" width="48" style="2" customWidth="1"/>
    <col min="2041" max="2041" width="22.5703125" style="2" customWidth="1"/>
    <col min="2042" max="2042" width="14.7109375" style="2" customWidth="1"/>
    <col min="2043" max="2043" width="12.42578125" style="2" customWidth="1"/>
    <col min="2044" max="2044" width="23.7109375" style="2" customWidth="1"/>
    <col min="2045" max="2046" width="15.5703125" style="2" customWidth="1"/>
    <col min="2047" max="2293" width="9.140625" style="2"/>
    <col min="2294" max="2294" width="5.85546875" style="2" customWidth="1"/>
    <col min="2295" max="2295" width="8.140625" style="2" customWidth="1"/>
    <col min="2296" max="2296" width="48" style="2" customWidth="1"/>
    <col min="2297" max="2297" width="22.5703125" style="2" customWidth="1"/>
    <col min="2298" max="2298" width="14.7109375" style="2" customWidth="1"/>
    <col min="2299" max="2299" width="12.42578125" style="2" customWidth="1"/>
    <col min="2300" max="2300" width="23.7109375" style="2" customWidth="1"/>
    <col min="2301" max="2302" width="15.5703125" style="2" customWidth="1"/>
    <col min="2303" max="2549" width="9.140625" style="2"/>
    <col min="2550" max="2550" width="5.85546875" style="2" customWidth="1"/>
    <col min="2551" max="2551" width="8.140625" style="2" customWidth="1"/>
    <col min="2552" max="2552" width="48" style="2" customWidth="1"/>
    <col min="2553" max="2553" width="22.5703125" style="2" customWidth="1"/>
    <col min="2554" max="2554" width="14.7109375" style="2" customWidth="1"/>
    <col min="2555" max="2555" width="12.42578125" style="2" customWidth="1"/>
    <col min="2556" max="2556" width="23.7109375" style="2" customWidth="1"/>
    <col min="2557" max="2558" width="15.5703125" style="2" customWidth="1"/>
    <col min="2559" max="2805" width="9.140625" style="2"/>
    <col min="2806" max="2806" width="5.85546875" style="2" customWidth="1"/>
    <col min="2807" max="2807" width="8.140625" style="2" customWidth="1"/>
    <col min="2808" max="2808" width="48" style="2" customWidth="1"/>
    <col min="2809" max="2809" width="22.5703125" style="2" customWidth="1"/>
    <col min="2810" max="2810" width="14.7109375" style="2" customWidth="1"/>
    <col min="2811" max="2811" width="12.42578125" style="2" customWidth="1"/>
    <col min="2812" max="2812" width="23.7109375" style="2" customWidth="1"/>
    <col min="2813" max="2814" width="15.5703125" style="2" customWidth="1"/>
    <col min="2815" max="3061" width="9.140625" style="2"/>
    <col min="3062" max="3062" width="5.85546875" style="2" customWidth="1"/>
    <col min="3063" max="3063" width="8.140625" style="2" customWidth="1"/>
    <col min="3064" max="3064" width="48" style="2" customWidth="1"/>
    <col min="3065" max="3065" width="22.5703125" style="2" customWidth="1"/>
    <col min="3066" max="3066" width="14.7109375" style="2" customWidth="1"/>
    <col min="3067" max="3067" width="12.42578125" style="2" customWidth="1"/>
    <col min="3068" max="3068" width="23.7109375" style="2" customWidth="1"/>
    <col min="3069" max="3070" width="15.5703125" style="2" customWidth="1"/>
    <col min="3071" max="3317" width="9.140625" style="2"/>
    <col min="3318" max="3318" width="5.85546875" style="2" customWidth="1"/>
    <col min="3319" max="3319" width="8.140625" style="2" customWidth="1"/>
    <col min="3320" max="3320" width="48" style="2" customWidth="1"/>
    <col min="3321" max="3321" width="22.5703125" style="2" customWidth="1"/>
    <col min="3322" max="3322" width="14.7109375" style="2" customWidth="1"/>
    <col min="3323" max="3323" width="12.42578125" style="2" customWidth="1"/>
    <col min="3324" max="3324" width="23.7109375" style="2" customWidth="1"/>
    <col min="3325" max="3326" width="15.5703125" style="2" customWidth="1"/>
    <col min="3327" max="3573" width="9.140625" style="2"/>
    <col min="3574" max="3574" width="5.85546875" style="2" customWidth="1"/>
    <col min="3575" max="3575" width="8.140625" style="2" customWidth="1"/>
    <col min="3576" max="3576" width="48" style="2" customWidth="1"/>
    <col min="3577" max="3577" width="22.5703125" style="2" customWidth="1"/>
    <col min="3578" max="3578" width="14.7109375" style="2" customWidth="1"/>
    <col min="3579" max="3579" width="12.42578125" style="2" customWidth="1"/>
    <col min="3580" max="3580" width="23.7109375" style="2" customWidth="1"/>
    <col min="3581" max="3582" width="15.5703125" style="2" customWidth="1"/>
    <col min="3583" max="3829" width="9.140625" style="2"/>
    <col min="3830" max="3830" width="5.85546875" style="2" customWidth="1"/>
    <col min="3831" max="3831" width="8.140625" style="2" customWidth="1"/>
    <col min="3832" max="3832" width="48" style="2" customWidth="1"/>
    <col min="3833" max="3833" width="22.5703125" style="2" customWidth="1"/>
    <col min="3834" max="3834" width="14.7109375" style="2" customWidth="1"/>
    <col min="3835" max="3835" width="12.42578125" style="2" customWidth="1"/>
    <col min="3836" max="3836" width="23.7109375" style="2" customWidth="1"/>
    <col min="3837" max="3838" width="15.5703125" style="2" customWidth="1"/>
    <col min="3839" max="4085" width="9.140625" style="2"/>
    <col min="4086" max="4086" width="5.85546875" style="2" customWidth="1"/>
    <col min="4087" max="4087" width="8.140625" style="2" customWidth="1"/>
    <col min="4088" max="4088" width="48" style="2" customWidth="1"/>
    <col min="4089" max="4089" width="22.5703125" style="2" customWidth="1"/>
    <col min="4090" max="4090" width="14.7109375" style="2" customWidth="1"/>
    <col min="4091" max="4091" width="12.42578125" style="2" customWidth="1"/>
    <col min="4092" max="4092" width="23.7109375" style="2" customWidth="1"/>
    <col min="4093" max="4094" width="15.5703125" style="2" customWidth="1"/>
    <col min="4095" max="4341" width="9.140625" style="2"/>
    <col min="4342" max="4342" width="5.85546875" style="2" customWidth="1"/>
    <col min="4343" max="4343" width="8.140625" style="2" customWidth="1"/>
    <col min="4344" max="4344" width="48" style="2" customWidth="1"/>
    <col min="4345" max="4345" width="22.5703125" style="2" customWidth="1"/>
    <col min="4346" max="4346" width="14.7109375" style="2" customWidth="1"/>
    <col min="4347" max="4347" width="12.42578125" style="2" customWidth="1"/>
    <col min="4348" max="4348" width="23.7109375" style="2" customWidth="1"/>
    <col min="4349" max="4350" width="15.5703125" style="2" customWidth="1"/>
    <col min="4351" max="4597" width="9.140625" style="2"/>
    <col min="4598" max="4598" width="5.85546875" style="2" customWidth="1"/>
    <col min="4599" max="4599" width="8.140625" style="2" customWidth="1"/>
    <col min="4600" max="4600" width="48" style="2" customWidth="1"/>
    <col min="4601" max="4601" width="22.5703125" style="2" customWidth="1"/>
    <col min="4602" max="4602" width="14.7109375" style="2" customWidth="1"/>
    <col min="4603" max="4603" width="12.42578125" style="2" customWidth="1"/>
    <col min="4604" max="4604" width="23.7109375" style="2" customWidth="1"/>
    <col min="4605" max="4606" width="15.5703125" style="2" customWidth="1"/>
    <col min="4607" max="4853" width="9.140625" style="2"/>
    <col min="4854" max="4854" width="5.85546875" style="2" customWidth="1"/>
    <col min="4855" max="4855" width="8.140625" style="2" customWidth="1"/>
    <col min="4856" max="4856" width="48" style="2" customWidth="1"/>
    <col min="4857" max="4857" width="22.5703125" style="2" customWidth="1"/>
    <col min="4858" max="4858" width="14.7109375" style="2" customWidth="1"/>
    <col min="4859" max="4859" width="12.42578125" style="2" customWidth="1"/>
    <col min="4860" max="4860" width="23.7109375" style="2" customWidth="1"/>
    <col min="4861" max="4862" width="15.5703125" style="2" customWidth="1"/>
    <col min="4863" max="5109" width="9.140625" style="2"/>
    <col min="5110" max="5110" width="5.85546875" style="2" customWidth="1"/>
    <col min="5111" max="5111" width="8.140625" style="2" customWidth="1"/>
    <col min="5112" max="5112" width="48" style="2" customWidth="1"/>
    <col min="5113" max="5113" width="22.5703125" style="2" customWidth="1"/>
    <col min="5114" max="5114" width="14.7109375" style="2" customWidth="1"/>
    <col min="5115" max="5115" width="12.42578125" style="2" customWidth="1"/>
    <col min="5116" max="5116" width="23.7109375" style="2" customWidth="1"/>
    <col min="5117" max="5118" width="15.5703125" style="2" customWidth="1"/>
    <col min="5119" max="5365" width="9.140625" style="2"/>
    <col min="5366" max="5366" width="5.85546875" style="2" customWidth="1"/>
    <col min="5367" max="5367" width="8.140625" style="2" customWidth="1"/>
    <col min="5368" max="5368" width="48" style="2" customWidth="1"/>
    <col min="5369" max="5369" width="22.5703125" style="2" customWidth="1"/>
    <col min="5370" max="5370" width="14.7109375" style="2" customWidth="1"/>
    <col min="5371" max="5371" width="12.42578125" style="2" customWidth="1"/>
    <col min="5372" max="5372" width="23.7109375" style="2" customWidth="1"/>
    <col min="5373" max="5374" width="15.5703125" style="2" customWidth="1"/>
    <col min="5375" max="5621" width="9.140625" style="2"/>
    <col min="5622" max="5622" width="5.85546875" style="2" customWidth="1"/>
    <col min="5623" max="5623" width="8.140625" style="2" customWidth="1"/>
    <col min="5624" max="5624" width="48" style="2" customWidth="1"/>
    <col min="5625" max="5625" width="22.5703125" style="2" customWidth="1"/>
    <col min="5626" max="5626" width="14.7109375" style="2" customWidth="1"/>
    <col min="5627" max="5627" width="12.42578125" style="2" customWidth="1"/>
    <col min="5628" max="5628" width="23.7109375" style="2" customWidth="1"/>
    <col min="5629" max="5630" width="15.5703125" style="2" customWidth="1"/>
    <col min="5631" max="5877" width="9.140625" style="2"/>
    <col min="5878" max="5878" width="5.85546875" style="2" customWidth="1"/>
    <col min="5879" max="5879" width="8.140625" style="2" customWidth="1"/>
    <col min="5880" max="5880" width="48" style="2" customWidth="1"/>
    <col min="5881" max="5881" width="22.5703125" style="2" customWidth="1"/>
    <col min="5882" max="5882" width="14.7109375" style="2" customWidth="1"/>
    <col min="5883" max="5883" width="12.42578125" style="2" customWidth="1"/>
    <col min="5884" max="5884" width="23.7109375" style="2" customWidth="1"/>
    <col min="5885" max="5886" width="15.5703125" style="2" customWidth="1"/>
    <col min="5887" max="6133" width="9.140625" style="2"/>
    <col min="6134" max="6134" width="5.85546875" style="2" customWidth="1"/>
    <col min="6135" max="6135" width="8.140625" style="2" customWidth="1"/>
    <col min="6136" max="6136" width="48" style="2" customWidth="1"/>
    <col min="6137" max="6137" width="22.5703125" style="2" customWidth="1"/>
    <col min="6138" max="6138" width="14.7109375" style="2" customWidth="1"/>
    <col min="6139" max="6139" width="12.42578125" style="2" customWidth="1"/>
    <col min="6140" max="6140" width="23.7109375" style="2" customWidth="1"/>
    <col min="6141" max="6142" width="15.5703125" style="2" customWidth="1"/>
    <col min="6143" max="6389" width="9.140625" style="2"/>
    <col min="6390" max="6390" width="5.85546875" style="2" customWidth="1"/>
    <col min="6391" max="6391" width="8.140625" style="2" customWidth="1"/>
    <col min="6392" max="6392" width="48" style="2" customWidth="1"/>
    <col min="6393" max="6393" width="22.5703125" style="2" customWidth="1"/>
    <col min="6394" max="6394" width="14.7109375" style="2" customWidth="1"/>
    <col min="6395" max="6395" width="12.42578125" style="2" customWidth="1"/>
    <col min="6396" max="6396" width="23.7109375" style="2" customWidth="1"/>
    <col min="6397" max="6398" width="15.5703125" style="2" customWidth="1"/>
    <col min="6399" max="6645" width="9.140625" style="2"/>
    <col min="6646" max="6646" width="5.85546875" style="2" customWidth="1"/>
    <col min="6647" max="6647" width="8.140625" style="2" customWidth="1"/>
    <col min="6648" max="6648" width="48" style="2" customWidth="1"/>
    <col min="6649" max="6649" width="22.5703125" style="2" customWidth="1"/>
    <col min="6650" max="6650" width="14.7109375" style="2" customWidth="1"/>
    <col min="6651" max="6651" width="12.42578125" style="2" customWidth="1"/>
    <col min="6652" max="6652" width="23.7109375" style="2" customWidth="1"/>
    <col min="6653" max="6654" width="15.5703125" style="2" customWidth="1"/>
    <col min="6655" max="6901" width="9.140625" style="2"/>
    <col min="6902" max="6902" width="5.85546875" style="2" customWidth="1"/>
    <col min="6903" max="6903" width="8.140625" style="2" customWidth="1"/>
    <col min="6904" max="6904" width="48" style="2" customWidth="1"/>
    <col min="6905" max="6905" width="22.5703125" style="2" customWidth="1"/>
    <col min="6906" max="6906" width="14.7109375" style="2" customWidth="1"/>
    <col min="6907" max="6907" width="12.42578125" style="2" customWidth="1"/>
    <col min="6908" max="6908" width="23.7109375" style="2" customWidth="1"/>
    <col min="6909" max="6910" width="15.5703125" style="2" customWidth="1"/>
    <col min="6911" max="7157" width="9.140625" style="2"/>
    <col min="7158" max="7158" width="5.85546875" style="2" customWidth="1"/>
    <col min="7159" max="7159" width="8.140625" style="2" customWidth="1"/>
    <col min="7160" max="7160" width="48" style="2" customWidth="1"/>
    <col min="7161" max="7161" width="22.5703125" style="2" customWidth="1"/>
    <col min="7162" max="7162" width="14.7109375" style="2" customWidth="1"/>
    <col min="7163" max="7163" width="12.42578125" style="2" customWidth="1"/>
    <col min="7164" max="7164" width="23.7109375" style="2" customWidth="1"/>
    <col min="7165" max="7166" width="15.5703125" style="2" customWidth="1"/>
    <col min="7167" max="7413" width="9.140625" style="2"/>
    <col min="7414" max="7414" width="5.85546875" style="2" customWidth="1"/>
    <col min="7415" max="7415" width="8.140625" style="2" customWidth="1"/>
    <col min="7416" max="7416" width="48" style="2" customWidth="1"/>
    <col min="7417" max="7417" width="22.5703125" style="2" customWidth="1"/>
    <col min="7418" max="7418" width="14.7109375" style="2" customWidth="1"/>
    <col min="7419" max="7419" width="12.42578125" style="2" customWidth="1"/>
    <col min="7420" max="7420" width="23.7109375" style="2" customWidth="1"/>
    <col min="7421" max="7422" width="15.5703125" style="2" customWidth="1"/>
    <col min="7423" max="7669" width="9.140625" style="2"/>
    <col min="7670" max="7670" width="5.85546875" style="2" customWidth="1"/>
    <col min="7671" max="7671" width="8.140625" style="2" customWidth="1"/>
    <col min="7672" max="7672" width="48" style="2" customWidth="1"/>
    <col min="7673" max="7673" width="22.5703125" style="2" customWidth="1"/>
    <col min="7674" max="7674" width="14.7109375" style="2" customWidth="1"/>
    <col min="7675" max="7675" width="12.42578125" style="2" customWidth="1"/>
    <col min="7676" max="7676" width="23.7109375" style="2" customWidth="1"/>
    <col min="7677" max="7678" width="15.5703125" style="2" customWidth="1"/>
    <col min="7679" max="7925" width="9.140625" style="2"/>
    <col min="7926" max="7926" width="5.85546875" style="2" customWidth="1"/>
    <col min="7927" max="7927" width="8.140625" style="2" customWidth="1"/>
    <col min="7928" max="7928" width="48" style="2" customWidth="1"/>
    <col min="7929" max="7929" width="22.5703125" style="2" customWidth="1"/>
    <col min="7930" max="7930" width="14.7109375" style="2" customWidth="1"/>
    <col min="7931" max="7931" width="12.42578125" style="2" customWidth="1"/>
    <col min="7932" max="7932" width="23.7109375" style="2" customWidth="1"/>
    <col min="7933" max="7934" width="15.5703125" style="2" customWidth="1"/>
    <col min="7935" max="8181" width="9.140625" style="2"/>
    <col min="8182" max="8182" width="5.85546875" style="2" customWidth="1"/>
    <col min="8183" max="8183" width="8.140625" style="2" customWidth="1"/>
    <col min="8184" max="8184" width="48" style="2" customWidth="1"/>
    <col min="8185" max="8185" width="22.5703125" style="2" customWidth="1"/>
    <col min="8186" max="8186" width="14.7109375" style="2" customWidth="1"/>
    <col min="8187" max="8187" width="12.42578125" style="2" customWidth="1"/>
    <col min="8188" max="8188" width="23.7109375" style="2" customWidth="1"/>
    <col min="8189" max="8190" width="15.5703125" style="2" customWidth="1"/>
    <col min="8191" max="8437" width="9.140625" style="2"/>
    <col min="8438" max="8438" width="5.85546875" style="2" customWidth="1"/>
    <col min="8439" max="8439" width="8.140625" style="2" customWidth="1"/>
    <col min="8440" max="8440" width="48" style="2" customWidth="1"/>
    <col min="8441" max="8441" width="22.5703125" style="2" customWidth="1"/>
    <col min="8442" max="8442" width="14.7109375" style="2" customWidth="1"/>
    <col min="8443" max="8443" width="12.42578125" style="2" customWidth="1"/>
    <col min="8444" max="8444" width="23.7109375" style="2" customWidth="1"/>
    <col min="8445" max="8446" width="15.5703125" style="2" customWidth="1"/>
    <col min="8447" max="8693" width="9.140625" style="2"/>
    <col min="8694" max="8694" width="5.85546875" style="2" customWidth="1"/>
    <col min="8695" max="8695" width="8.140625" style="2" customWidth="1"/>
    <col min="8696" max="8696" width="48" style="2" customWidth="1"/>
    <col min="8697" max="8697" width="22.5703125" style="2" customWidth="1"/>
    <col min="8698" max="8698" width="14.7109375" style="2" customWidth="1"/>
    <col min="8699" max="8699" width="12.42578125" style="2" customWidth="1"/>
    <col min="8700" max="8700" width="23.7109375" style="2" customWidth="1"/>
    <col min="8701" max="8702" width="15.5703125" style="2" customWidth="1"/>
    <col min="8703" max="8949" width="9.140625" style="2"/>
    <col min="8950" max="8950" width="5.85546875" style="2" customWidth="1"/>
    <col min="8951" max="8951" width="8.140625" style="2" customWidth="1"/>
    <col min="8952" max="8952" width="48" style="2" customWidth="1"/>
    <col min="8953" max="8953" width="22.5703125" style="2" customWidth="1"/>
    <col min="8954" max="8954" width="14.7109375" style="2" customWidth="1"/>
    <col min="8955" max="8955" width="12.42578125" style="2" customWidth="1"/>
    <col min="8956" max="8956" width="23.7109375" style="2" customWidth="1"/>
    <col min="8957" max="8958" width="15.5703125" style="2" customWidth="1"/>
    <col min="8959" max="9205" width="9.140625" style="2"/>
    <col min="9206" max="9206" width="5.85546875" style="2" customWidth="1"/>
    <col min="9207" max="9207" width="8.140625" style="2" customWidth="1"/>
    <col min="9208" max="9208" width="48" style="2" customWidth="1"/>
    <col min="9209" max="9209" width="22.5703125" style="2" customWidth="1"/>
    <col min="9210" max="9210" width="14.7109375" style="2" customWidth="1"/>
    <col min="9211" max="9211" width="12.42578125" style="2" customWidth="1"/>
    <col min="9212" max="9212" width="23.7109375" style="2" customWidth="1"/>
    <col min="9213" max="9214" width="15.5703125" style="2" customWidth="1"/>
    <col min="9215" max="9461" width="9.140625" style="2"/>
    <col min="9462" max="9462" width="5.85546875" style="2" customWidth="1"/>
    <col min="9463" max="9463" width="8.140625" style="2" customWidth="1"/>
    <col min="9464" max="9464" width="48" style="2" customWidth="1"/>
    <col min="9465" max="9465" width="22.5703125" style="2" customWidth="1"/>
    <col min="9466" max="9466" width="14.7109375" style="2" customWidth="1"/>
    <col min="9467" max="9467" width="12.42578125" style="2" customWidth="1"/>
    <col min="9468" max="9468" width="23.7109375" style="2" customWidth="1"/>
    <col min="9469" max="9470" width="15.5703125" style="2" customWidth="1"/>
    <col min="9471" max="9717" width="9.140625" style="2"/>
    <col min="9718" max="9718" width="5.85546875" style="2" customWidth="1"/>
    <col min="9719" max="9719" width="8.140625" style="2" customWidth="1"/>
    <col min="9720" max="9720" width="48" style="2" customWidth="1"/>
    <col min="9721" max="9721" width="22.5703125" style="2" customWidth="1"/>
    <col min="9722" max="9722" width="14.7109375" style="2" customWidth="1"/>
    <col min="9723" max="9723" width="12.42578125" style="2" customWidth="1"/>
    <col min="9724" max="9724" width="23.7109375" style="2" customWidth="1"/>
    <col min="9725" max="9726" width="15.5703125" style="2" customWidth="1"/>
    <col min="9727" max="9973" width="9.140625" style="2"/>
    <col min="9974" max="9974" width="5.85546875" style="2" customWidth="1"/>
    <col min="9975" max="9975" width="8.140625" style="2" customWidth="1"/>
    <col min="9976" max="9976" width="48" style="2" customWidth="1"/>
    <col min="9977" max="9977" width="22.5703125" style="2" customWidth="1"/>
    <col min="9978" max="9978" width="14.7109375" style="2" customWidth="1"/>
    <col min="9979" max="9979" width="12.42578125" style="2" customWidth="1"/>
    <col min="9980" max="9980" width="23.7109375" style="2" customWidth="1"/>
    <col min="9981" max="9982" width="15.5703125" style="2" customWidth="1"/>
    <col min="9983" max="10229" width="9.140625" style="2"/>
    <col min="10230" max="10230" width="5.85546875" style="2" customWidth="1"/>
    <col min="10231" max="10231" width="8.140625" style="2" customWidth="1"/>
    <col min="10232" max="10232" width="48" style="2" customWidth="1"/>
    <col min="10233" max="10233" width="22.5703125" style="2" customWidth="1"/>
    <col min="10234" max="10234" width="14.7109375" style="2" customWidth="1"/>
    <col min="10235" max="10235" width="12.42578125" style="2" customWidth="1"/>
    <col min="10236" max="10236" width="23.7109375" style="2" customWidth="1"/>
    <col min="10237" max="10238" width="15.5703125" style="2" customWidth="1"/>
    <col min="10239" max="10485" width="9.140625" style="2"/>
    <col min="10486" max="10486" width="5.85546875" style="2" customWidth="1"/>
    <col min="10487" max="10487" width="8.140625" style="2" customWidth="1"/>
    <col min="10488" max="10488" width="48" style="2" customWidth="1"/>
    <col min="10489" max="10489" width="22.5703125" style="2" customWidth="1"/>
    <col min="10490" max="10490" width="14.7109375" style="2" customWidth="1"/>
    <col min="10491" max="10491" width="12.42578125" style="2" customWidth="1"/>
    <col min="10492" max="10492" width="23.7109375" style="2" customWidth="1"/>
    <col min="10493" max="10494" width="15.5703125" style="2" customWidth="1"/>
    <col min="10495" max="10741" width="9.140625" style="2"/>
    <col min="10742" max="10742" width="5.85546875" style="2" customWidth="1"/>
    <col min="10743" max="10743" width="8.140625" style="2" customWidth="1"/>
    <col min="10744" max="10744" width="48" style="2" customWidth="1"/>
    <col min="10745" max="10745" width="22.5703125" style="2" customWidth="1"/>
    <col min="10746" max="10746" width="14.7109375" style="2" customWidth="1"/>
    <col min="10747" max="10747" width="12.42578125" style="2" customWidth="1"/>
    <col min="10748" max="10748" width="23.7109375" style="2" customWidth="1"/>
    <col min="10749" max="10750" width="15.5703125" style="2" customWidth="1"/>
    <col min="10751" max="10997" width="9.140625" style="2"/>
    <col min="10998" max="10998" width="5.85546875" style="2" customWidth="1"/>
    <col min="10999" max="10999" width="8.140625" style="2" customWidth="1"/>
    <col min="11000" max="11000" width="48" style="2" customWidth="1"/>
    <col min="11001" max="11001" width="22.5703125" style="2" customWidth="1"/>
    <col min="11002" max="11002" width="14.7109375" style="2" customWidth="1"/>
    <col min="11003" max="11003" width="12.42578125" style="2" customWidth="1"/>
    <col min="11004" max="11004" width="23.7109375" style="2" customWidth="1"/>
    <col min="11005" max="11006" width="15.5703125" style="2" customWidth="1"/>
    <col min="11007" max="11253" width="9.140625" style="2"/>
    <col min="11254" max="11254" width="5.85546875" style="2" customWidth="1"/>
    <col min="11255" max="11255" width="8.140625" style="2" customWidth="1"/>
    <col min="11256" max="11256" width="48" style="2" customWidth="1"/>
    <col min="11257" max="11257" width="22.5703125" style="2" customWidth="1"/>
    <col min="11258" max="11258" width="14.7109375" style="2" customWidth="1"/>
    <col min="11259" max="11259" width="12.42578125" style="2" customWidth="1"/>
    <col min="11260" max="11260" width="23.7109375" style="2" customWidth="1"/>
    <col min="11261" max="11262" width="15.5703125" style="2" customWidth="1"/>
    <col min="11263" max="11509" width="9.140625" style="2"/>
    <col min="11510" max="11510" width="5.85546875" style="2" customWidth="1"/>
    <col min="11511" max="11511" width="8.140625" style="2" customWidth="1"/>
    <col min="11512" max="11512" width="48" style="2" customWidth="1"/>
    <col min="11513" max="11513" width="22.5703125" style="2" customWidth="1"/>
    <col min="11514" max="11514" width="14.7109375" style="2" customWidth="1"/>
    <col min="11515" max="11515" width="12.42578125" style="2" customWidth="1"/>
    <col min="11516" max="11516" width="23.7109375" style="2" customWidth="1"/>
    <col min="11517" max="11518" width="15.5703125" style="2" customWidth="1"/>
    <col min="11519" max="11765" width="9.140625" style="2"/>
    <col min="11766" max="11766" width="5.85546875" style="2" customWidth="1"/>
    <col min="11767" max="11767" width="8.140625" style="2" customWidth="1"/>
    <col min="11768" max="11768" width="48" style="2" customWidth="1"/>
    <col min="11769" max="11769" width="22.5703125" style="2" customWidth="1"/>
    <col min="11770" max="11770" width="14.7109375" style="2" customWidth="1"/>
    <col min="11771" max="11771" width="12.42578125" style="2" customWidth="1"/>
    <col min="11772" max="11772" width="23.7109375" style="2" customWidth="1"/>
    <col min="11773" max="11774" width="15.5703125" style="2" customWidth="1"/>
    <col min="11775" max="12021" width="9.140625" style="2"/>
    <col min="12022" max="12022" width="5.85546875" style="2" customWidth="1"/>
    <col min="12023" max="12023" width="8.140625" style="2" customWidth="1"/>
    <col min="12024" max="12024" width="48" style="2" customWidth="1"/>
    <col min="12025" max="12025" width="22.5703125" style="2" customWidth="1"/>
    <col min="12026" max="12026" width="14.7109375" style="2" customWidth="1"/>
    <col min="12027" max="12027" width="12.42578125" style="2" customWidth="1"/>
    <col min="12028" max="12028" width="23.7109375" style="2" customWidth="1"/>
    <col min="12029" max="12030" width="15.5703125" style="2" customWidth="1"/>
    <col min="12031" max="12277" width="9.140625" style="2"/>
    <col min="12278" max="12278" width="5.85546875" style="2" customWidth="1"/>
    <col min="12279" max="12279" width="8.140625" style="2" customWidth="1"/>
    <col min="12280" max="12280" width="48" style="2" customWidth="1"/>
    <col min="12281" max="12281" width="22.5703125" style="2" customWidth="1"/>
    <col min="12282" max="12282" width="14.7109375" style="2" customWidth="1"/>
    <col min="12283" max="12283" width="12.42578125" style="2" customWidth="1"/>
    <col min="12284" max="12284" width="23.7109375" style="2" customWidth="1"/>
    <col min="12285" max="12286" width="15.5703125" style="2" customWidth="1"/>
    <col min="12287" max="12533" width="9.140625" style="2"/>
    <col min="12534" max="12534" width="5.85546875" style="2" customWidth="1"/>
    <col min="12535" max="12535" width="8.140625" style="2" customWidth="1"/>
    <col min="12536" max="12536" width="48" style="2" customWidth="1"/>
    <col min="12537" max="12537" width="22.5703125" style="2" customWidth="1"/>
    <col min="12538" max="12538" width="14.7109375" style="2" customWidth="1"/>
    <col min="12539" max="12539" width="12.42578125" style="2" customWidth="1"/>
    <col min="12540" max="12540" width="23.7109375" style="2" customWidth="1"/>
    <col min="12541" max="12542" width="15.5703125" style="2" customWidth="1"/>
    <col min="12543" max="12789" width="9.140625" style="2"/>
    <col min="12790" max="12790" width="5.85546875" style="2" customWidth="1"/>
    <col min="12791" max="12791" width="8.140625" style="2" customWidth="1"/>
    <col min="12792" max="12792" width="48" style="2" customWidth="1"/>
    <col min="12793" max="12793" width="22.5703125" style="2" customWidth="1"/>
    <col min="12794" max="12794" width="14.7109375" style="2" customWidth="1"/>
    <col min="12795" max="12795" width="12.42578125" style="2" customWidth="1"/>
    <col min="12796" max="12796" width="23.7109375" style="2" customWidth="1"/>
    <col min="12797" max="12798" width="15.5703125" style="2" customWidth="1"/>
    <col min="12799" max="13045" width="9.140625" style="2"/>
    <col min="13046" max="13046" width="5.85546875" style="2" customWidth="1"/>
    <col min="13047" max="13047" width="8.140625" style="2" customWidth="1"/>
    <col min="13048" max="13048" width="48" style="2" customWidth="1"/>
    <col min="13049" max="13049" width="22.5703125" style="2" customWidth="1"/>
    <col min="13050" max="13050" width="14.7109375" style="2" customWidth="1"/>
    <col min="13051" max="13051" width="12.42578125" style="2" customWidth="1"/>
    <col min="13052" max="13052" width="23.7109375" style="2" customWidth="1"/>
    <col min="13053" max="13054" width="15.5703125" style="2" customWidth="1"/>
    <col min="13055" max="13301" width="9.140625" style="2"/>
    <col min="13302" max="13302" width="5.85546875" style="2" customWidth="1"/>
    <col min="13303" max="13303" width="8.140625" style="2" customWidth="1"/>
    <col min="13304" max="13304" width="48" style="2" customWidth="1"/>
    <col min="13305" max="13305" width="22.5703125" style="2" customWidth="1"/>
    <col min="13306" max="13306" width="14.7109375" style="2" customWidth="1"/>
    <col min="13307" max="13307" width="12.42578125" style="2" customWidth="1"/>
    <col min="13308" max="13308" width="23.7109375" style="2" customWidth="1"/>
    <col min="13309" max="13310" width="15.5703125" style="2" customWidth="1"/>
    <col min="13311" max="13557" width="9.140625" style="2"/>
    <col min="13558" max="13558" width="5.85546875" style="2" customWidth="1"/>
    <col min="13559" max="13559" width="8.140625" style="2" customWidth="1"/>
    <col min="13560" max="13560" width="48" style="2" customWidth="1"/>
    <col min="13561" max="13561" width="22.5703125" style="2" customWidth="1"/>
    <col min="13562" max="13562" width="14.7109375" style="2" customWidth="1"/>
    <col min="13563" max="13563" width="12.42578125" style="2" customWidth="1"/>
    <col min="13564" max="13564" width="23.7109375" style="2" customWidth="1"/>
    <col min="13565" max="13566" width="15.5703125" style="2" customWidth="1"/>
    <col min="13567" max="13813" width="9.140625" style="2"/>
    <col min="13814" max="13814" width="5.85546875" style="2" customWidth="1"/>
    <col min="13815" max="13815" width="8.140625" style="2" customWidth="1"/>
    <col min="13816" max="13816" width="48" style="2" customWidth="1"/>
    <col min="13817" max="13817" width="22.5703125" style="2" customWidth="1"/>
    <col min="13818" max="13818" width="14.7109375" style="2" customWidth="1"/>
    <col min="13819" max="13819" width="12.42578125" style="2" customWidth="1"/>
    <col min="13820" max="13820" width="23.7109375" style="2" customWidth="1"/>
    <col min="13821" max="13822" width="15.5703125" style="2" customWidth="1"/>
    <col min="13823" max="14069" width="9.140625" style="2"/>
    <col min="14070" max="14070" width="5.85546875" style="2" customWidth="1"/>
    <col min="14071" max="14071" width="8.140625" style="2" customWidth="1"/>
    <col min="14072" max="14072" width="48" style="2" customWidth="1"/>
    <col min="14073" max="14073" width="22.5703125" style="2" customWidth="1"/>
    <col min="14074" max="14074" width="14.7109375" style="2" customWidth="1"/>
    <col min="14075" max="14075" width="12.42578125" style="2" customWidth="1"/>
    <col min="14076" max="14076" width="23.7109375" style="2" customWidth="1"/>
    <col min="14077" max="14078" width="15.5703125" style="2" customWidth="1"/>
    <col min="14079" max="14325" width="9.140625" style="2"/>
    <col min="14326" max="14326" width="5.85546875" style="2" customWidth="1"/>
    <col min="14327" max="14327" width="8.140625" style="2" customWidth="1"/>
    <col min="14328" max="14328" width="48" style="2" customWidth="1"/>
    <col min="14329" max="14329" width="22.5703125" style="2" customWidth="1"/>
    <col min="14330" max="14330" width="14.7109375" style="2" customWidth="1"/>
    <col min="14331" max="14331" width="12.42578125" style="2" customWidth="1"/>
    <col min="14332" max="14332" width="23.7109375" style="2" customWidth="1"/>
    <col min="14333" max="14334" width="15.5703125" style="2" customWidth="1"/>
    <col min="14335" max="14581" width="9.140625" style="2"/>
    <col min="14582" max="14582" width="5.85546875" style="2" customWidth="1"/>
    <col min="14583" max="14583" width="8.140625" style="2" customWidth="1"/>
    <col min="14584" max="14584" width="48" style="2" customWidth="1"/>
    <col min="14585" max="14585" width="22.5703125" style="2" customWidth="1"/>
    <col min="14586" max="14586" width="14.7109375" style="2" customWidth="1"/>
    <col min="14587" max="14587" width="12.42578125" style="2" customWidth="1"/>
    <col min="14588" max="14588" width="23.7109375" style="2" customWidth="1"/>
    <col min="14589" max="14590" width="15.5703125" style="2" customWidth="1"/>
    <col min="14591" max="14837" width="9.140625" style="2"/>
    <col min="14838" max="14838" width="5.85546875" style="2" customWidth="1"/>
    <col min="14839" max="14839" width="8.140625" style="2" customWidth="1"/>
    <col min="14840" max="14840" width="48" style="2" customWidth="1"/>
    <col min="14841" max="14841" width="22.5703125" style="2" customWidth="1"/>
    <col min="14842" max="14842" width="14.7109375" style="2" customWidth="1"/>
    <col min="14843" max="14843" width="12.42578125" style="2" customWidth="1"/>
    <col min="14844" max="14844" width="23.7109375" style="2" customWidth="1"/>
    <col min="14845" max="14846" width="15.5703125" style="2" customWidth="1"/>
    <col min="14847" max="15093" width="9.140625" style="2"/>
    <col min="15094" max="15094" width="5.85546875" style="2" customWidth="1"/>
    <col min="15095" max="15095" width="8.140625" style="2" customWidth="1"/>
    <col min="15096" max="15096" width="48" style="2" customWidth="1"/>
    <col min="15097" max="15097" width="22.5703125" style="2" customWidth="1"/>
    <col min="15098" max="15098" width="14.7109375" style="2" customWidth="1"/>
    <col min="15099" max="15099" width="12.42578125" style="2" customWidth="1"/>
    <col min="15100" max="15100" width="23.7109375" style="2" customWidth="1"/>
    <col min="15101" max="15102" width="15.5703125" style="2" customWidth="1"/>
    <col min="15103" max="15349" width="9.140625" style="2"/>
    <col min="15350" max="15350" width="5.85546875" style="2" customWidth="1"/>
    <col min="15351" max="15351" width="8.140625" style="2" customWidth="1"/>
    <col min="15352" max="15352" width="48" style="2" customWidth="1"/>
    <col min="15353" max="15353" width="22.5703125" style="2" customWidth="1"/>
    <col min="15354" max="15354" width="14.7109375" style="2" customWidth="1"/>
    <col min="15355" max="15355" width="12.42578125" style="2" customWidth="1"/>
    <col min="15356" max="15356" width="23.7109375" style="2" customWidth="1"/>
    <col min="15357" max="15358" width="15.5703125" style="2" customWidth="1"/>
    <col min="15359" max="15605" width="9.140625" style="2"/>
    <col min="15606" max="15606" width="5.85546875" style="2" customWidth="1"/>
    <col min="15607" max="15607" width="8.140625" style="2" customWidth="1"/>
    <col min="15608" max="15608" width="48" style="2" customWidth="1"/>
    <col min="15609" max="15609" width="22.5703125" style="2" customWidth="1"/>
    <col min="15610" max="15610" width="14.7109375" style="2" customWidth="1"/>
    <col min="15611" max="15611" width="12.42578125" style="2" customWidth="1"/>
    <col min="15612" max="15612" width="23.7109375" style="2" customWidth="1"/>
    <col min="15613" max="15614" width="15.5703125" style="2" customWidth="1"/>
    <col min="15615" max="15861" width="9.140625" style="2"/>
    <col min="15862" max="15862" width="5.85546875" style="2" customWidth="1"/>
    <col min="15863" max="15863" width="8.140625" style="2" customWidth="1"/>
    <col min="15864" max="15864" width="48" style="2" customWidth="1"/>
    <col min="15865" max="15865" width="22.5703125" style="2" customWidth="1"/>
    <col min="15866" max="15866" width="14.7109375" style="2" customWidth="1"/>
    <col min="15867" max="15867" width="12.42578125" style="2" customWidth="1"/>
    <col min="15868" max="15868" width="23.7109375" style="2" customWidth="1"/>
    <col min="15869" max="15870" width="15.5703125" style="2" customWidth="1"/>
    <col min="15871" max="16117" width="9.140625" style="2"/>
    <col min="16118" max="16118" width="5.85546875" style="2" customWidth="1"/>
    <col min="16119" max="16119" width="8.140625" style="2" customWidth="1"/>
    <col min="16120" max="16120" width="48" style="2" customWidth="1"/>
    <col min="16121" max="16121" width="22.5703125" style="2" customWidth="1"/>
    <col min="16122" max="16122" width="14.7109375" style="2" customWidth="1"/>
    <col min="16123" max="16123" width="12.42578125" style="2" customWidth="1"/>
    <col min="16124" max="16124" width="23.7109375" style="2" customWidth="1"/>
    <col min="16125" max="16126" width="15.5703125" style="2" customWidth="1"/>
    <col min="16127" max="16369" width="9.140625" style="2"/>
    <col min="16370" max="16384" width="8.85546875" style="2" customWidth="1"/>
  </cols>
  <sheetData>
    <row r="1" spans="1:10" s="26" customFormat="1" x14ac:dyDescent="0.25">
      <c r="C1" s="48"/>
    </row>
    <row r="2" spans="1:10" s="39" customFormat="1" ht="55.5" customHeight="1" x14ac:dyDescent="0.25">
      <c r="B2" s="87" t="s">
        <v>110</v>
      </c>
      <c r="C2" s="88"/>
    </row>
    <row r="3" spans="1:10" s="39" customFormat="1" ht="18.75" x14ac:dyDescent="0.3">
      <c r="A3" s="49"/>
      <c r="B3" s="50"/>
      <c r="C3" s="51"/>
    </row>
    <row r="4" spans="1:10" s="26" customFormat="1" ht="45" customHeight="1" x14ac:dyDescent="0.25">
      <c r="A4" s="52">
        <v>1</v>
      </c>
      <c r="B4" s="53" t="s">
        <v>67</v>
      </c>
      <c r="C4" s="73">
        <v>1089022.58</v>
      </c>
    </row>
    <row r="5" spans="1:10" s="26" customFormat="1" ht="45" customHeight="1" x14ac:dyDescent="0.25">
      <c r="A5" s="52">
        <v>2</v>
      </c>
      <c r="B5" s="53" t="s">
        <v>92</v>
      </c>
      <c r="C5" s="73">
        <f>1050*12</f>
        <v>12600</v>
      </c>
    </row>
    <row r="6" spans="1:10" s="26" customFormat="1" ht="45" customHeight="1" x14ac:dyDescent="0.25">
      <c r="A6" s="52">
        <v>3</v>
      </c>
      <c r="B6" s="53" t="s">
        <v>93</v>
      </c>
      <c r="C6" s="73">
        <v>10900</v>
      </c>
    </row>
    <row r="7" spans="1:10" s="26" customFormat="1" ht="42" customHeight="1" x14ac:dyDescent="0.25">
      <c r="A7" s="54">
        <v>4</v>
      </c>
      <c r="B7" s="53" t="s">
        <v>68</v>
      </c>
      <c r="C7" s="74">
        <v>1006270.5</v>
      </c>
    </row>
    <row r="8" spans="1:10" s="26" customFormat="1" ht="39.6" customHeight="1" x14ac:dyDescent="0.25">
      <c r="A8" s="54">
        <v>5</v>
      </c>
      <c r="B8" s="53" t="s">
        <v>69</v>
      </c>
      <c r="C8" s="74">
        <f>C4-C7</f>
        <v>82752.080000000075</v>
      </c>
    </row>
    <row r="9" spans="1:10" s="26" customFormat="1" ht="39.6" customHeight="1" x14ac:dyDescent="0.25">
      <c r="A9" s="54">
        <v>6</v>
      </c>
      <c r="B9" s="53" t="s">
        <v>111</v>
      </c>
      <c r="C9" s="76" t="s">
        <v>112</v>
      </c>
    </row>
    <row r="10" spans="1:10" ht="53.45" customHeight="1" x14ac:dyDescent="0.25">
      <c r="A10" s="46" t="s">
        <v>0</v>
      </c>
      <c r="B10" s="46" t="s">
        <v>1</v>
      </c>
      <c r="C10" s="55" t="s">
        <v>70</v>
      </c>
      <c r="D10" s="56"/>
      <c r="E10" s="57"/>
      <c r="F10" s="57"/>
      <c r="G10" s="57"/>
      <c r="H10" s="57"/>
      <c r="I10" s="57"/>
      <c r="J10" s="57"/>
    </row>
    <row r="11" spans="1:10" ht="31.5" x14ac:dyDescent="0.25">
      <c r="A11" s="29">
        <v>1</v>
      </c>
      <c r="B11" s="22" t="s">
        <v>9</v>
      </c>
      <c r="C11" s="18">
        <f>янв!G9+фев!G9+мар!G9+апр!G9+май!G9+июнь!G9+июль!G9+авг!G9+сен!G9+окт!G9+ноя!G9+дек!G9</f>
        <v>15941.266</v>
      </c>
    </row>
    <row r="12" spans="1:10" x14ac:dyDescent="0.25">
      <c r="A12" s="29">
        <f>A11+1</f>
        <v>2</v>
      </c>
      <c r="B12" s="22" t="s">
        <v>57</v>
      </c>
      <c r="C12" s="18">
        <f>янв!G10+фев!G10+мар!G10+апр!G10+май!G10+июнь!G10+июль!G10+авг!G10+сен!G10+окт!G10+ноя!G10+дек!G10</f>
        <v>4080.6590000000006</v>
      </c>
    </row>
    <row r="13" spans="1:10" x14ac:dyDescent="0.25">
      <c r="A13" s="29">
        <f t="shared" ref="A13:A30" si="0">A12+1</f>
        <v>3</v>
      </c>
      <c r="B13" s="22" t="s">
        <v>13</v>
      </c>
      <c r="C13" s="18">
        <f>янв!G11+фев!G11+мар!G11+апр!G11+май!G11+июнь!G11+июль!G11+авг!G11+сен!G11+окт!G11+ноя!G11+дек!G11</f>
        <v>7741.8109999999997</v>
      </c>
    </row>
    <row r="14" spans="1:10" ht="71.25" customHeight="1" x14ac:dyDescent="0.25">
      <c r="A14" s="29">
        <f t="shared" si="0"/>
        <v>4</v>
      </c>
      <c r="B14" s="22" t="s">
        <v>14</v>
      </c>
      <c r="C14" s="18">
        <f>янв!G12+фев!G12+мар!G12+апр!G12+май!G12+июнь!G12+июль!G12+авг!G12+сен!G12+окт!G12+ноя!G12+дек!G12</f>
        <v>3203.5079999999994</v>
      </c>
    </row>
    <row r="15" spans="1:10" x14ac:dyDescent="0.25">
      <c r="A15" s="29">
        <f t="shared" si="0"/>
        <v>5</v>
      </c>
      <c r="B15" s="22" t="s">
        <v>16</v>
      </c>
      <c r="C15" s="18">
        <f>янв!G13+фев!G13+мар!G13+апр!G13+май!G13+июнь!G13+июль!G13+авг!G13+сен!G13+окт!G13+ноя!G13+дек!G13</f>
        <v>1830.576</v>
      </c>
    </row>
    <row r="16" spans="1:10" ht="31.5" x14ac:dyDescent="0.25">
      <c r="A16" s="29">
        <f t="shared" si="0"/>
        <v>6</v>
      </c>
      <c r="B16" s="22" t="s">
        <v>19</v>
      </c>
      <c r="C16" s="18">
        <f>янв!G14+фев!G14+мар!G14+апр!G14+май!G14+июнь!G14+июль!G14+авг!G14+сен!G14+окт!G14+ноя!G14+дек!G14</f>
        <v>9572.3870000000024</v>
      </c>
    </row>
    <row r="17" spans="1:3" x14ac:dyDescent="0.25">
      <c r="A17" s="29">
        <f t="shared" si="0"/>
        <v>7</v>
      </c>
      <c r="B17" s="22" t="s">
        <v>59</v>
      </c>
      <c r="C17" s="18">
        <f>янв!G15+фев!G15+мар!G15+апр!G15+май!G15+июнь!G15+июль!G15+авг!G15+сен!G15+окт!G15+ноя!G15+дек!G15</f>
        <v>8657.0990000000002</v>
      </c>
    </row>
    <row r="18" spans="1:3" x14ac:dyDescent="0.25">
      <c r="A18" s="29">
        <f t="shared" si="0"/>
        <v>8</v>
      </c>
      <c r="B18" s="58" t="s">
        <v>42</v>
      </c>
      <c r="C18" s="18">
        <f>янв!G16+фев!G16+мар!G16+апр!G16+май!G16+июнь!G16+июль!G16+авг!G16+сен!G16+окт!G16+ноя!G16+дек!G16</f>
        <v>9114.7429999999986</v>
      </c>
    </row>
    <row r="19" spans="1:3" ht="33" customHeight="1" x14ac:dyDescent="0.25">
      <c r="A19" s="29">
        <f t="shared" si="0"/>
        <v>9</v>
      </c>
      <c r="B19" s="22" t="s">
        <v>23</v>
      </c>
      <c r="C19" s="18">
        <f>янв!G17+фев!G17+мар!G17+апр!G17+май!G17+июнь!G17+июль!G17+авг!G17+сен!G17+окт!G17+ноя!G17+дек!G17</f>
        <v>25475.515999999996</v>
      </c>
    </row>
    <row r="20" spans="1:3" ht="33" customHeight="1" x14ac:dyDescent="0.25">
      <c r="A20" s="29">
        <f t="shared" si="0"/>
        <v>10</v>
      </c>
      <c r="B20" s="22" t="s">
        <v>24</v>
      </c>
      <c r="C20" s="18">
        <f>янв!G18+фев!G18+мар!G18+апр!G18+май!G18+июнь!G18+июль!G18+авг!G18+сен!G18+окт!G18+ноя!G18+дек!G18</f>
        <v>21394.856999999996</v>
      </c>
    </row>
    <row r="21" spans="1:3" ht="41.25" customHeight="1" x14ac:dyDescent="0.25">
      <c r="A21" s="29">
        <f t="shared" si="0"/>
        <v>11</v>
      </c>
      <c r="B21" s="22" t="s">
        <v>25</v>
      </c>
      <c r="C21" s="18">
        <f>янв!G19+фев!G19+мар!G19+апр!G19+май!G19+июнь!G19+июль!G19+авг!G19+сен!G19+окт!G19+ноя!G19+дек!G19</f>
        <v>2288.2199999999998</v>
      </c>
    </row>
    <row r="22" spans="1:3" ht="97.5" customHeight="1" x14ac:dyDescent="0.25">
      <c r="A22" s="29">
        <f t="shared" si="0"/>
        <v>12</v>
      </c>
      <c r="B22" s="22" t="s">
        <v>27</v>
      </c>
      <c r="C22" s="18">
        <f>янв!G20+фев!G20+мар!G20+апр!G20+май!G20+июнь!G20+июль!G20+авг!G20+сен!G20+окт!G20+ноя!G20+дек!G20</f>
        <v>4080.6590000000006</v>
      </c>
    </row>
    <row r="23" spans="1:3" ht="16.5" x14ac:dyDescent="0.25">
      <c r="A23" s="29">
        <f t="shared" si="0"/>
        <v>13</v>
      </c>
      <c r="B23" s="19" t="s">
        <v>60</v>
      </c>
      <c r="C23" s="18">
        <f>янв!G21+фев!G21+мар!G21+апр!G21+май!G21+июнь!G21+июль!G21+авг!G21+сен!G21+окт!G21+ноя!G21+дек!G21</f>
        <v>12737.757999999998</v>
      </c>
    </row>
    <row r="24" spans="1:3" x14ac:dyDescent="0.25">
      <c r="A24" s="29">
        <f t="shared" si="0"/>
        <v>14</v>
      </c>
      <c r="B24" s="22" t="s">
        <v>54</v>
      </c>
      <c r="C24" s="18">
        <f>янв!G22+фев!G22+мар!G22+апр!G22+май!G22+июнь!G22+июль!G22+авг!G22+сен!G22+окт!G22+ноя!G22+дек!G22</f>
        <v>96944.253999999986</v>
      </c>
    </row>
    <row r="25" spans="1:3" x14ac:dyDescent="0.25">
      <c r="A25" s="29">
        <f t="shared" si="0"/>
        <v>15</v>
      </c>
      <c r="B25" s="22" t="s">
        <v>55</v>
      </c>
      <c r="C25" s="18">
        <f>янв!G23+фев!G23+мар!G23+апр!G23+май!G23+июнь!G23+июль!G23+авг!G23+сен!G23+окт!G23+ноя!G23+дек!G23</f>
        <v>170663.07500000001</v>
      </c>
    </row>
    <row r="26" spans="1:3" x14ac:dyDescent="0.25">
      <c r="A26" s="29">
        <f t="shared" si="0"/>
        <v>16</v>
      </c>
      <c r="B26" s="59" t="s">
        <v>33</v>
      </c>
      <c r="C26" s="18">
        <f>янв!G24+фев!G24+мар!G24+апр!G24+май!G24+июнь!G24+июль!G24+авг!G24+сен!G24+окт!G24+ноя!G24+дек!G24</f>
        <v>195400.55359999996</v>
      </c>
    </row>
    <row r="27" spans="1:3" x14ac:dyDescent="0.25">
      <c r="A27" s="29">
        <f t="shared" si="0"/>
        <v>17</v>
      </c>
      <c r="B27" s="59" t="s">
        <v>35</v>
      </c>
      <c r="C27" s="18">
        <f>янв!G25+фев!G25+мар!G25+апр!G25+май!G25+июнь!G25+июль!G25+авг!G25+сен!G25+окт!G25+ноя!G25+дек!G25</f>
        <v>84664.140000000029</v>
      </c>
    </row>
    <row r="28" spans="1:3" x14ac:dyDescent="0.25">
      <c r="A28" s="29">
        <f t="shared" si="0"/>
        <v>18</v>
      </c>
      <c r="B28" s="59" t="s">
        <v>36</v>
      </c>
      <c r="C28" s="18">
        <f>янв!G26+фев!G26+мар!G26+апр!G26+май!G26+июнь!G26+июль!G26+авг!G26+сен!G26+окт!G26+ноя!G26+дек!G26</f>
        <v>11822.47</v>
      </c>
    </row>
    <row r="29" spans="1:3" ht="23.25" customHeight="1" x14ac:dyDescent="0.25">
      <c r="A29" s="29">
        <f t="shared" si="0"/>
        <v>19</v>
      </c>
      <c r="B29" s="75" t="s">
        <v>38</v>
      </c>
      <c r="C29" s="18">
        <f>янв!G27+фев!G27+мар!G27+апр!G27+май!G27+июнь!G27+июль!G27+авг!G27+сен!G27+окт!G27+ноя!G27+дек!G27</f>
        <v>67349.941999999981</v>
      </c>
    </row>
    <row r="30" spans="1:3" ht="31.5" x14ac:dyDescent="0.25">
      <c r="A30" s="29">
        <f t="shared" si="0"/>
        <v>20</v>
      </c>
      <c r="B30" s="22" t="s">
        <v>39</v>
      </c>
      <c r="C30" s="18">
        <f>янв!G28+фев!G28+мар!G28+апр!G28+май!G28+июнь!G28+июль!G28+авг!G28+сен!G28+окт!G28+ноя!G28+дек!G28</f>
        <v>135691.446</v>
      </c>
    </row>
    <row r="31" spans="1:3" s="28" customFormat="1" x14ac:dyDescent="0.25">
      <c r="A31" s="84" t="s">
        <v>41</v>
      </c>
      <c r="B31" s="85"/>
      <c r="C31" s="18">
        <f>SUM(C11:C30)</f>
        <v>888654.93959999993</v>
      </c>
    </row>
    <row r="32" spans="1:3" s="45" customFormat="1" x14ac:dyDescent="0.25">
      <c r="A32" s="47" t="s">
        <v>40</v>
      </c>
      <c r="B32" s="47"/>
      <c r="C32" s="18"/>
    </row>
    <row r="33" spans="1:7" ht="44.25" customHeight="1" x14ac:dyDescent="0.25">
      <c r="A33" s="46" t="s">
        <v>0</v>
      </c>
      <c r="B33" s="46" t="s">
        <v>1</v>
      </c>
      <c r="C33" s="55" t="s">
        <v>70</v>
      </c>
    </row>
    <row r="34" spans="1:7" ht="28.15" customHeight="1" x14ac:dyDescent="0.25">
      <c r="A34" s="29">
        <v>1</v>
      </c>
      <c r="B34" s="31" t="s">
        <v>40</v>
      </c>
      <c r="C34" s="18">
        <f>янв!G32+фев!G32+мар!G32+апр!G32+май!G32+июнь!G32+июль!G32+авг!G32+сен!G32+окт!G32+ноя!G32+дек!G32</f>
        <v>48737.93</v>
      </c>
    </row>
    <row r="35" spans="1:7" ht="34.5" customHeight="1" x14ac:dyDescent="0.25">
      <c r="A35" s="43">
        <v>2</v>
      </c>
      <c r="B35" s="44" t="s">
        <v>6</v>
      </c>
      <c r="C35" s="18">
        <f>янв!G33+фев!G33+мар!G33+апр!G33+май!G33+июнь!G33+июль!G33+авг!G33+сен!G33+окт!G33+ноя!G33+дек!G33</f>
        <v>24561.599999999999</v>
      </c>
    </row>
    <row r="36" spans="1:7" ht="50.25" customHeight="1" x14ac:dyDescent="0.25">
      <c r="A36" s="43">
        <v>3</v>
      </c>
      <c r="B36" s="44" t="s">
        <v>8</v>
      </c>
      <c r="C36" s="18">
        <f>янв!G34+фев!G34+мар!G34+апр!G34+май!G34+июнь!G34+июль!G34+авг!G34+сен!G34+окт!G34+ноя!G34+дек!G34</f>
        <v>17724</v>
      </c>
    </row>
    <row r="37" spans="1:7" s="33" customFormat="1" x14ac:dyDescent="0.25">
      <c r="A37" s="86" t="s">
        <v>41</v>
      </c>
      <c r="B37" s="86"/>
      <c r="C37" s="18">
        <f>SUM(C34:C36)</f>
        <v>91023.53</v>
      </c>
    </row>
    <row r="38" spans="1:7" s="28" customFormat="1" x14ac:dyDescent="0.25">
      <c r="A38" s="84" t="s">
        <v>43</v>
      </c>
      <c r="B38" s="84"/>
      <c r="C38" s="18">
        <f>C31+C37</f>
        <v>979678.46959999995</v>
      </c>
    </row>
    <row r="39" spans="1:7" s="45" customFormat="1" ht="21" customHeight="1" x14ac:dyDescent="0.3">
      <c r="A39" s="60"/>
      <c r="B39" s="61" t="s">
        <v>71</v>
      </c>
      <c r="C39" s="72">
        <f>C4-C38+C5</f>
        <v>121944.11040000012</v>
      </c>
    </row>
    <row r="40" spans="1:7" s="45" customFormat="1" ht="32.25" customHeight="1" x14ac:dyDescent="0.3">
      <c r="A40" s="62"/>
      <c r="B40" s="63"/>
      <c r="C40" s="64"/>
    </row>
    <row r="41" spans="1:7" s="45" customFormat="1" ht="18.75" customHeight="1" x14ac:dyDescent="0.3">
      <c r="A41" s="62"/>
      <c r="B41" s="63"/>
      <c r="C41" s="64"/>
    </row>
    <row r="42" spans="1:7" s="45" customFormat="1" ht="24" customHeight="1" x14ac:dyDescent="0.3">
      <c r="A42" s="62"/>
      <c r="B42" s="63"/>
      <c r="C42" s="64"/>
    </row>
    <row r="43" spans="1:7" s="45" customFormat="1" ht="27" customHeight="1" x14ac:dyDescent="0.3">
      <c r="A43" s="62"/>
      <c r="B43" s="63"/>
      <c r="C43" s="64"/>
    </row>
    <row r="44" spans="1:7" s="45" customFormat="1" ht="43.5" customHeight="1" x14ac:dyDescent="0.3">
      <c r="A44" s="62"/>
      <c r="B44" s="63"/>
      <c r="C44" s="64"/>
    </row>
    <row r="45" spans="1:7" s="45" customFormat="1" ht="18.75" x14ac:dyDescent="0.3">
      <c r="A45" s="65"/>
      <c r="B45" s="66"/>
      <c r="C45" s="67"/>
      <c r="D45" s="66"/>
      <c r="E45" s="66"/>
      <c r="F45" s="66"/>
      <c r="G45" s="66"/>
    </row>
    <row r="46" spans="1:7" s="45" customFormat="1" ht="18.75" x14ac:dyDescent="0.3">
      <c r="B46" s="66"/>
      <c r="C46" s="67"/>
      <c r="D46" s="66"/>
      <c r="E46" s="66"/>
      <c r="F46" s="66"/>
      <c r="G46" s="66"/>
    </row>
    <row r="47" spans="1:7" s="45" customFormat="1" ht="18.75" x14ac:dyDescent="0.3">
      <c r="B47" s="66"/>
      <c r="C47" s="67"/>
      <c r="D47" s="66"/>
      <c r="E47" s="66"/>
      <c r="F47" s="66"/>
      <c r="G47" s="66"/>
    </row>
    <row r="48" spans="1:7" s="45" customFormat="1" ht="18.75" x14ac:dyDescent="0.3">
      <c r="B48" s="66"/>
      <c r="C48" s="67"/>
      <c r="D48" s="66"/>
      <c r="E48" s="66"/>
      <c r="F48" s="66"/>
      <c r="G48" s="66"/>
    </row>
    <row r="49" spans="2:7" s="45" customFormat="1" ht="18.75" x14ac:dyDescent="0.3">
      <c r="B49" s="66"/>
      <c r="C49" s="67"/>
      <c r="D49" s="66"/>
      <c r="E49" s="66"/>
      <c r="F49" s="66"/>
      <c r="G49" s="66"/>
    </row>
    <row r="50" spans="2:7" s="45" customFormat="1" ht="18.75" x14ac:dyDescent="0.3">
      <c r="B50" s="66"/>
      <c r="C50" s="67"/>
      <c r="D50" s="66"/>
      <c r="E50" s="66"/>
      <c r="F50" s="66"/>
      <c r="G50" s="66"/>
    </row>
    <row r="51" spans="2:7" s="45" customFormat="1" ht="18.75" x14ac:dyDescent="0.3">
      <c r="B51" s="66"/>
      <c r="C51" s="67"/>
      <c r="D51" s="66"/>
      <c r="E51" s="66"/>
      <c r="F51" s="66"/>
      <c r="G51" s="66"/>
    </row>
    <row r="52" spans="2:7" s="45" customFormat="1" ht="18.75" x14ac:dyDescent="0.3">
      <c r="B52" s="66"/>
      <c r="C52" s="67"/>
      <c r="D52" s="66"/>
      <c r="E52" s="66"/>
      <c r="F52" s="66"/>
      <c r="G52" s="66"/>
    </row>
    <row r="53" spans="2:7" s="45" customFormat="1" ht="18.75" x14ac:dyDescent="0.3">
      <c r="B53" s="66"/>
      <c r="C53" s="67"/>
      <c r="D53" s="66"/>
      <c r="E53" s="66"/>
      <c r="F53" s="66"/>
      <c r="G53" s="66"/>
    </row>
    <row r="54" spans="2:7" s="45" customFormat="1" ht="18.75" x14ac:dyDescent="0.3">
      <c r="B54" s="66"/>
      <c r="C54" s="67"/>
      <c r="D54" s="66"/>
      <c r="E54" s="66"/>
      <c r="F54" s="66"/>
      <c r="G54" s="66"/>
    </row>
  </sheetData>
  <mergeCells count="4">
    <mergeCell ref="A38:B38"/>
    <mergeCell ref="A31:B31"/>
    <mergeCell ref="A37:B37"/>
    <mergeCell ref="B2:C2"/>
  </mergeCells>
  <pageMargins left="0.7" right="0.7" top="0.39" bottom="0.47" header="0.2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view="pageBreakPreview" topLeftCell="A22" zoomScale="70" zoomScaleNormal="100" zoomScaleSheetLayoutView="70" workbookViewId="0">
      <selection activeCell="D24" sqref="D24"/>
    </sheetView>
  </sheetViews>
  <sheetFormatPr defaultRowHeight="15.75" x14ac:dyDescent="0.25"/>
  <cols>
    <col min="1" max="1" width="5.85546875" style="1" customWidth="1"/>
    <col min="2" max="2" width="55.5703125" style="1" customWidth="1"/>
    <col min="3" max="3" width="22.5703125" style="1" customWidth="1"/>
    <col min="4" max="4" width="14.7109375" style="1" customWidth="1"/>
    <col min="5" max="5" width="12.42578125" style="1" customWidth="1"/>
    <col min="6" max="6" width="31.140625" style="13" customWidth="1"/>
    <col min="7" max="7" width="34" style="15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3" width="9.140625" style="1"/>
    <col min="16374" max="16384" width="8.85546875" style="1" customWidth="1"/>
  </cols>
  <sheetData>
    <row r="1" spans="1:14" s="23" customFormat="1" x14ac:dyDescent="0.25">
      <c r="F1" s="24"/>
    </row>
    <row r="2" spans="1:14" s="36" customFormat="1" ht="39" customHeight="1" x14ac:dyDescent="0.25">
      <c r="B2" s="79" t="s">
        <v>75</v>
      </c>
      <c r="C2" s="79"/>
      <c r="D2" s="79"/>
      <c r="E2" s="79"/>
      <c r="F2" s="79"/>
      <c r="G2" s="79"/>
    </row>
    <row r="3" spans="1:14" s="39" customFormat="1" ht="18.75" x14ac:dyDescent="0.3">
      <c r="A3" s="37"/>
      <c r="B3" s="38" t="s">
        <v>45</v>
      </c>
      <c r="C3" s="38"/>
      <c r="D3" s="71"/>
      <c r="E3" s="71"/>
      <c r="F3" s="71"/>
      <c r="G3" s="69">
        <v>44620</v>
      </c>
    </row>
    <row r="4" spans="1:14" s="26" customFormat="1" ht="13.5" customHeight="1" x14ac:dyDescent="0.25">
      <c r="A4" s="25"/>
      <c r="B4" s="25"/>
      <c r="C4" s="25"/>
      <c r="D4" s="25"/>
      <c r="E4" s="25"/>
      <c r="F4" s="25"/>
      <c r="G4" s="25"/>
    </row>
    <row r="5" spans="1:14" s="23" customFormat="1" ht="99" customHeight="1" x14ac:dyDescent="0.3">
      <c r="A5" s="77" t="s">
        <v>65</v>
      </c>
      <c r="B5" s="78"/>
      <c r="C5" s="78"/>
      <c r="D5" s="78"/>
      <c r="E5" s="78"/>
      <c r="F5" s="78"/>
      <c r="G5" s="78"/>
    </row>
    <row r="6" spans="1:14" s="23" customFormat="1" ht="63" customHeight="1" x14ac:dyDescent="0.3">
      <c r="A6" s="77" t="s">
        <v>46</v>
      </c>
      <c r="B6" s="78"/>
      <c r="C6" s="78"/>
      <c r="D6" s="78"/>
      <c r="E6" s="78"/>
      <c r="F6" s="78"/>
      <c r="G6" s="78"/>
    </row>
    <row r="7" spans="1:14" s="23" customFormat="1" ht="20.25" customHeight="1" x14ac:dyDescent="0.25">
      <c r="A7" s="27"/>
      <c r="B7" s="27"/>
      <c r="C7" s="27"/>
      <c r="D7" s="27"/>
      <c r="E7" s="27"/>
      <c r="F7" s="27"/>
      <c r="G7" s="27"/>
    </row>
    <row r="8" spans="1:14" ht="51" customHeight="1" x14ac:dyDescent="0.2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4" t="s">
        <v>58</v>
      </c>
      <c r="G8" s="7" t="s">
        <v>5</v>
      </c>
      <c r="H8" s="16"/>
      <c r="I8" s="17"/>
      <c r="J8" s="17"/>
      <c r="K8" s="17"/>
      <c r="L8" s="17"/>
      <c r="M8" s="17"/>
      <c r="N8" s="17"/>
    </row>
    <row r="9" spans="1:14" ht="47.25" x14ac:dyDescent="0.25">
      <c r="A9" s="3">
        <v>1</v>
      </c>
      <c r="B9" s="5" t="s">
        <v>9</v>
      </c>
      <c r="C9" s="3" t="s">
        <v>10</v>
      </c>
      <c r="D9" s="6">
        <v>0.35</v>
      </c>
      <c r="E9" s="6">
        <v>3813.7</v>
      </c>
      <c r="F9" s="4" t="s">
        <v>11</v>
      </c>
      <c r="G9" s="7">
        <f>D9*E9</f>
        <v>1334.7949999999998</v>
      </c>
    </row>
    <row r="10" spans="1:14" ht="47.25" x14ac:dyDescent="0.25">
      <c r="A10" s="3">
        <f>A9+1</f>
        <v>2</v>
      </c>
      <c r="B10" s="5" t="s">
        <v>57</v>
      </c>
      <c r="C10" s="3" t="s">
        <v>10</v>
      </c>
      <c r="D10" s="6">
        <v>0.09</v>
      </c>
      <c r="E10" s="6">
        <v>3813.7</v>
      </c>
      <c r="F10" s="4" t="s">
        <v>11</v>
      </c>
      <c r="G10" s="7">
        <f t="shared" ref="G10:G28" si="0">D10*E10</f>
        <v>343.23299999999995</v>
      </c>
    </row>
    <row r="11" spans="1:14" ht="47.25" x14ac:dyDescent="0.25">
      <c r="A11" s="3">
        <f t="shared" ref="A11:A28" si="1">A10+1</f>
        <v>3</v>
      </c>
      <c r="B11" s="5" t="s">
        <v>13</v>
      </c>
      <c r="C11" s="3" t="s">
        <v>12</v>
      </c>
      <c r="D11" s="6">
        <v>0.17</v>
      </c>
      <c r="E11" s="6">
        <v>3813.7</v>
      </c>
      <c r="F11" s="4" t="s">
        <v>11</v>
      </c>
      <c r="G11" s="7">
        <f t="shared" si="0"/>
        <v>648.32900000000006</v>
      </c>
    </row>
    <row r="12" spans="1:14" ht="30" customHeight="1" x14ac:dyDescent="0.25">
      <c r="A12" s="3">
        <f t="shared" si="1"/>
        <v>4</v>
      </c>
      <c r="B12" s="5" t="s">
        <v>14</v>
      </c>
      <c r="C12" s="3" t="s">
        <v>15</v>
      </c>
      <c r="D12" s="6">
        <v>7.0000000000000007E-2</v>
      </c>
      <c r="E12" s="6">
        <v>3813.7</v>
      </c>
      <c r="F12" s="4" t="s">
        <v>11</v>
      </c>
      <c r="G12" s="7">
        <f t="shared" si="0"/>
        <v>266.959</v>
      </c>
    </row>
    <row r="13" spans="1:14" ht="78.75" x14ac:dyDescent="0.25">
      <c r="A13" s="3">
        <f t="shared" si="1"/>
        <v>5</v>
      </c>
      <c r="B13" s="5" t="s">
        <v>16</v>
      </c>
      <c r="C13" s="3" t="s">
        <v>17</v>
      </c>
      <c r="D13" s="6">
        <v>0.04</v>
      </c>
      <c r="E13" s="6">
        <v>3813.7</v>
      </c>
      <c r="F13" s="4" t="s">
        <v>11</v>
      </c>
      <c r="G13" s="7">
        <f t="shared" si="0"/>
        <v>152.548</v>
      </c>
    </row>
    <row r="14" spans="1:14" ht="63" x14ac:dyDescent="0.25">
      <c r="A14" s="3">
        <f t="shared" si="1"/>
        <v>6</v>
      </c>
      <c r="B14" s="5" t="s">
        <v>19</v>
      </c>
      <c r="C14" s="3" t="s">
        <v>20</v>
      </c>
      <c r="D14" s="6">
        <v>0.21</v>
      </c>
      <c r="E14" s="6">
        <v>3813.7</v>
      </c>
      <c r="F14" s="4" t="s">
        <v>11</v>
      </c>
      <c r="G14" s="7">
        <f t="shared" si="0"/>
        <v>800.87699999999995</v>
      </c>
    </row>
    <row r="15" spans="1:14" ht="47.25" x14ac:dyDescent="0.25">
      <c r="A15" s="3">
        <f t="shared" si="1"/>
        <v>7</v>
      </c>
      <c r="B15" s="5" t="s">
        <v>59</v>
      </c>
      <c r="C15" s="3" t="s">
        <v>22</v>
      </c>
      <c r="D15" s="6">
        <v>0.19</v>
      </c>
      <c r="E15" s="6">
        <v>3813.7</v>
      </c>
      <c r="F15" s="4" t="s">
        <v>11</v>
      </c>
      <c r="G15" s="7">
        <f t="shared" si="0"/>
        <v>724.60299999999995</v>
      </c>
    </row>
    <row r="16" spans="1:14" ht="47.25" x14ac:dyDescent="0.25">
      <c r="A16" s="3">
        <f t="shared" si="1"/>
        <v>8</v>
      </c>
      <c r="B16" s="14" t="s">
        <v>42</v>
      </c>
      <c r="C16" s="3" t="s">
        <v>22</v>
      </c>
      <c r="D16" s="6">
        <v>0.2</v>
      </c>
      <c r="E16" s="6">
        <v>3813.7</v>
      </c>
      <c r="F16" s="4" t="s">
        <v>11</v>
      </c>
      <c r="G16" s="7">
        <f t="shared" si="0"/>
        <v>762.74</v>
      </c>
    </row>
    <row r="17" spans="1:7" ht="33" customHeight="1" x14ac:dyDescent="0.25">
      <c r="A17" s="3">
        <f t="shared" si="1"/>
        <v>9</v>
      </c>
      <c r="B17" s="5" t="s">
        <v>23</v>
      </c>
      <c r="C17" s="3" t="s">
        <v>10</v>
      </c>
      <c r="D17" s="6">
        <v>0.56000000000000005</v>
      </c>
      <c r="E17" s="6">
        <v>3813.7</v>
      </c>
      <c r="F17" s="4" t="s">
        <v>56</v>
      </c>
      <c r="G17" s="7">
        <f t="shared" si="0"/>
        <v>2135.672</v>
      </c>
    </row>
    <row r="18" spans="1:7" ht="23.25" customHeight="1" x14ac:dyDescent="0.25">
      <c r="A18" s="3">
        <f t="shared" si="1"/>
        <v>10</v>
      </c>
      <c r="B18" s="5" t="s">
        <v>24</v>
      </c>
      <c r="C18" s="3" t="s">
        <v>10</v>
      </c>
      <c r="D18" s="6">
        <v>0.47</v>
      </c>
      <c r="E18" s="6">
        <v>3813.7</v>
      </c>
      <c r="F18" s="4" t="s">
        <v>56</v>
      </c>
      <c r="G18" s="7">
        <f t="shared" si="0"/>
        <v>1792.4389999999999</v>
      </c>
    </row>
    <row r="19" spans="1:7" ht="31.5" customHeight="1" x14ac:dyDescent="0.25">
      <c r="A19" s="3">
        <f t="shared" si="1"/>
        <v>11</v>
      </c>
      <c r="B19" s="5" t="s">
        <v>25</v>
      </c>
      <c r="C19" s="3" t="s">
        <v>22</v>
      </c>
      <c r="D19" s="6">
        <v>0.05</v>
      </c>
      <c r="E19" s="6">
        <v>3813.7</v>
      </c>
      <c r="F19" s="4" t="s">
        <v>26</v>
      </c>
      <c r="G19" s="7">
        <f t="shared" si="0"/>
        <v>190.685</v>
      </c>
    </row>
    <row r="20" spans="1:7" ht="99" customHeight="1" x14ac:dyDescent="0.25">
      <c r="A20" s="3">
        <f t="shared" si="1"/>
        <v>12</v>
      </c>
      <c r="B20" s="5" t="s">
        <v>27</v>
      </c>
      <c r="C20" s="3" t="s">
        <v>22</v>
      </c>
      <c r="D20" s="6">
        <v>0.09</v>
      </c>
      <c r="E20" s="6">
        <v>3813.7</v>
      </c>
      <c r="F20" s="4" t="s">
        <v>28</v>
      </c>
      <c r="G20" s="7">
        <f t="shared" si="0"/>
        <v>343.23299999999995</v>
      </c>
    </row>
    <row r="21" spans="1:7" ht="24.75" customHeight="1" x14ac:dyDescent="0.25">
      <c r="A21" s="3">
        <f t="shared" si="1"/>
        <v>13</v>
      </c>
      <c r="B21" s="19" t="s">
        <v>60</v>
      </c>
      <c r="C21" s="3" t="s">
        <v>29</v>
      </c>
      <c r="D21" s="6">
        <v>0.28000000000000003</v>
      </c>
      <c r="E21" s="6">
        <v>3813.7</v>
      </c>
      <c r="F21" s="4" t="s">
        <v>18</v>
      </c>
      <c r="G21" s="7">
        <f t="shared" si="0"/>
        <v>1067.836</v>
      </c>
    </row>
    <row r="22" spans="1:7" ht="31.5" x14ac:dyDescent="0.25">
      <c r="A22" s="3">
        <f t="shared" si="1"/>
        <v>14</v>
      </c>
      <c r="B22" s="5" t="s">
        <v>54</v>
      </c>
      <c r="C22" s="3" t="s">
        <v>30</v>
      </c>
      <c r="D22" s="6">
        <v>2.13</v>
      </c>
      <c r="E22" s="6">
        <v>3813.7</v>
      </c>
      <c r="F22" s="4" t="s">
        <v>56</v>
      </c>
      <c r="G22" s="7">
        <f>D22*E22</f>
        <v>8123.1809999999996</v>
      </c>
    </row>
    <row r="23" spans="1:7" ht="31.5" x14ac:dyDescent="0.25">
      <c r="A23" s="3">
        <f t="shared" si="1"/>
        <v>15</v>
      </c>
      <c r="B23" s="5" t="s">
        <v>63</v>
      </c>
      <c r="C23" s="3" t="s">
        <v>31</v>
      </c>
      <c r="D23" s="6">
        <v>3.75</v>
      </c>
      <c r="E23" s="6">
        <v>3813.7</v>
      </c>
      <c r="F23" s="4" t="s">
        <v>32</v>
      </c>
      <c r="G23" s="7">
        <f t="shared" si="0"/>
        <v>14301.375</v>
      </c>
    </row>
    <row r="24" spans="1:7" ht="31.5" x14ac:dyDescent="0.25">
      <c r="A24" s="3">
        <f>A23+1</f>
        <v>16</v>
      </c>
      <c r="B24" s="9" t="s">
        <v>33</v>
      </c>
      <c r="C24" s="10" t="s">
        <v>34</v>
      </c>
      <c r="D24" s="6">
        <f>7853.72*1.04</f>
        <v>8167.8688000000002</v>
      </c>
      <c r="E24" s="6">
        <v>2</v>
      </c>
      <c r="F24" s="4" t="s">
        <v>56</v>
      </c>
      <c r="G24" s="7">
        <f t="shared" si="0"/>
        <v>16335.7376</v>
      </c>
    </row>
    <row r="25" spans="1:7" x14ac:dyDescent="0.25">
      <c r="A25" s="3">
        <f t="shared" si="1"/>
        <v>17</v>
      </c>
      <c r="B25" s="9" t="s">
        <v>35</v>
      </c>
      <c r="C25" s="10" t="s">
        <v>10</v>
      </c>
      <c r="D25" s="6">
        <v>1.86</v>
      </c>
      <c r="E25" s="6">
        <v>3813.7</v>
      </c>
      <c r="F25" s="4" t="s">
        <v>56</v>
      </c>
      <c r="G25" s="7">
        <f t="shared" si="0"/>
        <v>7093.482</v>
      </c>
    </row>
    <row r="26" spans="1:7" x14ac:dyDescent="0.25">
      <c r="A26" s="3">
        <f t="shared" si="1"/>
        <v>18</v>
      </c>
      <c r="B26" s="9" t="s">
        <v>36</v>
      </c>
      <c r="C26" s="10" t="s">
        <v>37</v>
      </c>
      <c r="D26" s="6">
        <v>0.26</v>
      </c>
      <c r="E26" s="6">
        <v>3813.7</v>
      </c>
      <c r="F26" s="4" t="s">
        <v>56</v>
      </c>
      <c r="G26" s="7">
        <f t="shared" si="0"/>
        <v>991.56200000000001</v>
      </c>
    </row>
    <row r="27" spans="1:7" ht="32.25" customHeight="1" x14ac:dyDescent="0.25">
      <c r="A27" s="3">
        <f t="shared" si="1"/>
        <v>19</v>
      </c>
      <c r="B27" s="21" t="s">
        <v>38</v>
      </c>
      <c r="C27" s="8" t="s">
        <v>10</v>
      </c>
      <c r="D27" s="6">
        <v>1.48</v>
      </c>
      <c r="E27" s="6">
        <v>3813.7</v>
      </c>
      <c r="F27" s="4" t="s">
        <v>56</v>
      </c>
      <c r="G27" s="7">
        <f t="shared" si="0"/>
        <v>5644.2759999999998</v>
      </c>
    </row>
    <row r="28" spans="1:7" s="2" customFormat="1" ht="47.25" x14ac:dyDescent="0.25">
      <c r="A28" s="20">
        <f t="shared" si="1"/>
        <v>20</v>
      </c>
      <c r="B28" s="22" t="s">
        <v>66</v>
      </c>
      <c r="C28" s="11" t="s">
        <v>10</v>
      </c>
      <c r="D28" s="12">
        <v>2.87</v>
      </c>
      <c r="E28" s="6">
        <v>3813.7</v>
      </c>
      <c r="F28" s="70" t="s">
        <v>21</v>
      </c>
      <c r="G28" s="7">
        <f t="shared" si="0"/>
        <v>10945.319</v>
      </c>
    </row>
    <row r="29" spans="1:7" s="28" customFormat="1" x14ac:dyDescent="0.25">
      <c r="A29" s="80" t="s">
        <v>41</v>
      </c>
      <c r="B29" s="81"/>
      <c r="C29" s="80"/>
      <c r="D29" s="80"/>
      <c r="E29" s="80"/>
      <c r="F29" s="80"/>
      <c r="G29" s="34">
        <f>SUM(G9:G28)+0.02</f>
        <v>73998.901599999997</v>
      </c>
    </row>
    <row r="30" spans="1:7" s="2" customFormat="1" x14ac:dyDescent="0.25">
      <c r="A30" s="82" t="s">
        <v>40</v>
      </c>
      <c r="B30" s="82"/>
      <c r="C30" s="82"/>
      <c r="D30" s="82"/>
      <c r="E30" s="82"/>
      <c r="F30" s="82"/>
      <c r="G30" s="82"/>
    </row>
    <row r="31" spans="1:7" s="2" customFormat="1" ht="42.75" customHeight="1" x14ac:dyDescent="0.25">
      <c r="A31" s="29" t="s">
        <v>0</v>
      </c>
      <c r="B31" s="29" t="s">
        <v>1</v>
      </c>
      <c r="C31" s="29" t="s">
        <v>2</v>
      </c>
      <c r="D31" s="29" t="s">
        <v>3</v>
      </c>
      <c r="E31" s="29" t="s">
        <v>4</v>
      </c>
      <c r="F31" s="30" t="s">
        <v>58</v>
      </c>
      <c r="G31" s="18" t="s">
        <v>5</v>
      </c>
    </row>
    <row r="32" spans="1:7" s="2" customFormat="1" ht="28.15" customHeight="1" x14ac:dyDescent="0.25">
      <c r="A32" s="29">
        <v>1</v>
      </c>
      <c r="B32" s="31" t="s">
        <v>40</v>
      </c>
      <c r="C32" s="32"/>
      <c r="D32" s="12"/>
      <c r="E32" s="12"/>
      <c r="F32" s="30" t="s">
        <v>61</v>
      </c>
      <c r="G32" s="18">
        <f>7890.12+3979.12</f>
        <v>11869.24</v>
      </c>
    </row>
    <row r="33" spans="1:7" s="2" customFormat="1" ht="36.6" customHeight="1" x14ac:dyDescent="0.25">
      <c r="A33" s="29">
        <v>2</v>
      </c>
      <c r="B33" s="22" t="s">
        <v>6</v>
      </c>
      <c r="C33" s="29" t="s">
        <v>7</v>
      </c>
      <c r="D33" s="12">
        <v>14.62</v>
      </c>
      <c r="E33" s="12">
        <v>1680</v>
      </c>
      <c r="F33" s="30" t="s">
        <v>62</v>
      </c>
      <c r="G33" s="18">
        <v>0</v>
      </c>
    </row>
    <row r="34" spans="1:7" s="2" customFormat="1" ht="34.5" customHeight="1" x14ac:dyDescent="0.25">
      <c r="A34" s="29">
        <f>A33+1</f>
        <v>3</v>
      </c>
      <c r="B34" s="22" t="s">
        <v>8</v>
      </c>
      <c r="C34" s="29" t="s">
        <v>7</v>
      </c>
      <c r="D34" s="12">
        <v>10.55</v>
      </c>
      <c r="E34" s="12">
        <v>1680</v>
      </c>
      <c r="F34" s="30" t="s">
        <v>62</v>
      </c>
      <c r="G34" s="18">
        <v>0</v>
      </c>
    </row>
    <row r="35" spans="1:7" s="33" customFormat="1" x14ac:dyDescent="0.25">
      <c r="A35" s="83" t="s">
        <v>41</v>
      </c>
      <c r="B35" s="83"/>
      <c r="C35" s="83"/>
      <c r="D35" s="83"/>
      <c r="E35" s="83"/>
      <c r="F35" s="83"/>
      <c r="G35" s="35">
        <f>SUM(G32:G34)</f>
        <v>11869.24</v>
      </c>
    </row>
    <row r="36" spans="1:7" s="28" customFormat="1" x14ac:dyDescent="0.25">
      <c r="A36" s="80" t="s">
        <v>43</v>
      </c>
      <c r="B36" s="80"/>
      <c r="C36" s="80"/>
      <c r="D36" s="80"/>
      <c r="E36" s="80"/>
      <c r="F36" s="80"/>
      <c r="G36" s="34">
        <f>G29+G35</f>
        <v>85868.141600000003</v>
      </c>
    </row>
    <row r="38" spans="1:7" ht="22.5" customHeight="1" x14ac:dyDescent="0.3">
      <c r="A38" s="77" t="s">
        <v>74</v>
      </c>
      <c r="B38" s="78"/>
      <c r="C38" s="78"/>
      <c r="D38" s="78"/>
      <c r="E38" s="78"/>
      <c r="F38" s="78"/>
      <c r="G38" s="78"/>
    </row>
    <row r="39" spans="1:7" ht="23.25" customHeight="1" x14ac:dyDescent="0.3">
      <c r="A39" s="77" t="s">
        <v>76</v>
      </c>
      <c r="B39" s="78"/>
      <c r="C39" s="78"/>
      <c r="D39" s="78"/>
      <c r="E39" s="78"/>
      <c r="F39" s="78"/>
      <c r="G39" s="78"/>
    </row>
    <row r="40" spans="1:7" ht="24" customHeight="1" x14ac:dyDescent="0.3">
      <c r="A40" s="77" t="s">
        <v>47</v>
      </c>
      <c r="B40" s="77"/>
      <c r="C40" s="77"/>
      <c r="D40" s="77"/>
      <c r="E40" s="77"/>
      <c r="F40" s="77"/>
      <c r="G40" s="77"/>
    </row>
    <row r="41" spans="1:7" ht="27" customHeight="1" x14ac:dyDescent="0.3">
      <c r="A41" s="77" t="s">
        <v>48</v>
      </c>
      <c r="B41" s="78"/>
      <c r="C41" s="78"/>
      <c r="D41" s="78"/>
      <c r="E41" s="78"/>
      <c r="F41" s="78"/>
      <c r="G41" s="78"/>
    </row>
    <row r="42" spans="1:7" ht="43.5" customHeight="1" x14ac:dyDescent="0.3">
      <c r="A42" s="77" t="s">
        <v>49</v>
      </c>
      <c r="B42" s="78"/>
      <c r="C42" s="78"/>
      <c r="D42" s="78"/>
      <c r="E42" s="78"/>
      <c r="F42" s="78"/>
      <c r="G42" s="78"/>
    </row>
    <row r="43" spans="1:7" ht="18.75" x14ac:dyDescent="0.3">
      <c r="A43" s="40"/>
      <c r="C43" s="1" t="s">
        <v>50</v>
      </c>
    </row>
    <row r="45" spans="1:7" x14ac:dyDescent="0.25">
      <c r="B45" s="1" t="s">
        <v>51</v>
      </c>
      <c r="C45" s="1" t="s">
        <v>64</v>
      </c>
      <c r="F45" s="42"/>
    </row>
    <row r="47" spans="1:7" x14ac:dyDescent="0.25">
      <c r="B47" s="1" t="s">
        <v>52</v>
      </c>
      <c r="C47" s="41" t="s">
        <v>53</v>
      </c>
      <c r="F47" s="42"/>
    </row>
  </sheetData>
  <mergeCells count="12">
    <mergeCell ref="A42:G42"/>
    <mergeCell ref="B2:G2"/>
    <mergeCell ref="A5:G5"/>
    <mergeCell ref="A6:G6"/>
    <mergeCell ref="A29:F29"/>
    <mergeCell ref="A30:G30"/>
    <mergeCell ref="A35:F35"/>
    <mergeCell ref="A36:F36"/>
    <mergeCell ref="A38:G38"/>
    <mergeCell ref="A39:G39"/>
    <mergeCell ref="A40:G40"/>
    <mergeCell ref="A41:G41"/>
  </mergeCells>
  <pageMargins left="0.6692913385826772" right="0.39370078740157483" top="0.2" bottom="0.15748031496062992" header="0.15748031496062992" footer="0.15748031496062992"/>
  <pageSetup paperSize="9" scale="4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view="pageBreakPreview" topLeftCell="A22" zoomScale="70" zoomScaleNormal="100" zoomScaleSheetLayoutView="70" workbookViewId="0">
      <selection activeCell="D24" sqref="D24"/>
    </sheetView>
  </sheetViews>
  <sheetFormatPr defaultRowHeight="15.75" x14ac:dyDescent="0.25"/>
  <cols>
    <col min="1" max="1" width="5.85546875" style="1" customWidth="1"/>
    <col min="2" max="2" width="55.5703125" style="1" customWidth="1"/>
    <col min="3" max="3" width="22.5703125" style="1" customWidth="1"/>
    <col min="4" max="4" width="14.7109375" style="1" customWidth="1"/>
    <col min="5" max="5" width="12.42578125" style="1" customWidth="1"/>
    <col min="6" max="6" width="31.140625" style="13" customWidth="1"/>
    <col min="7" max="7" width="34" style="15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3" width="9.140625" style="1"/>
    <col min="16374" max="16384" width="8.85546875" style="1" customWidth="1"/>
  </cols>
  <sheetData>
    <row r="1" spans="1:14" s="23" customFormat="1" x14ac:dyDescent="0.25">
      <c r="F1" s="24"/>
    </row>
    <row r="2" spans="1:14" s="36" customFormat="1" ht="39" customHeight="1" x14ac:dyDescent="0.25">
      <c r="B2" s="79" t="s">
        <v>78</v>
      </c>
      <c r="C2" s="79"/>
      <c r="D2" s="79"/>
      <c r="E2" s="79"/>
      <c r="F2" s="79"/>
      <c r="G2" s="79"/>
    </row>
    <row r="3" spans="1:14" s="39" customFormat="1" ht="18.75" x14ac:dyDescent="0.3">
      <c r="A3" s="37"/>
      <c r="B3" s="38" t="s">
        <v>45</v>
      </c>
      <c r="C3" s="38"/>
      <c r="D3" s="71"/>
      <c r="E3" s="71"/>
      <c r="F3" s="71"/>
      <c r="G3" s="69">
        <v>44651</v>
      </c>
    </row>
    <row r="4" spans="1:14" s="26" customFormat="1" ht="13.5" customHeight="1" x14ac:dyDescent="0.25">
      <c r="A4" s="25"/>
      <c r="B4" s="25"/>
      <c r="C4" s="25"/>
      <c r="D4" s="25"/>
      <c r="E4" s="25"/>
      <c r="F4" s="25"/>
      <c r="G4" s="25"/>
    </row>
    <row r="5" spans="1:14" s="23" customFormat="1" ht="99" customHeight="1" x14ac:dyDescent="0.3">
      <c r="A5" s="77" t="s">
        <v>65</v>
      </c>
      <c r="B5" s="78"/>
      <c r="C5" s="78"/>
      <c r="D5" s="78"/>
      <c r="E5" s="78"/>
      <c r="F5" s="78"/>
      <c r="G5" s="78"/>
    </row>
    <row r="6" spans="1:14" s="23" customFormat="1" ht="63" customHeight="1" x14ac:dyDescent="0.3">
      <c r="A6" s="77" t="s">
        <v>46</v>
      </c>
      <c r="B6" s="78"/>
      <c r="C6" s="78"/>
      <c r="D6" s="78"/>
      <c r="E6" s="78"/>
      <c r="F6" s="78"/>
      <c r="G6" s="78"/>
    </row>
    <row r="7" spans="1:14" s="23" customFormat="1" ht="20.25" customHeight="1" x14ac:dyDescent="0.25">
      <c r="A7" s="27"/>
      <c r="B7" s="27"/>
      <c r="C7" s="27"/>
      <c r="D7" s="27"/>
      <c r="E7" s="27"/>
      <c r="F7" s="27"/>
      <c r="G7" s="27"/>
    </row>
    <row r="8" spans="1:14" ht="51" customHeight="1" x14ac:dyDescent="0.2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4" t="s">
        <v>58</v>
      </c>
      <c r="G8" s="7" t="s">
        <v>5</v>
      </c>
      <c r="H8" s="16"/>
      <c r="I8" s="17"/>
      <c r="J8" s="17"/>
      <c r="K8" s="17"/>
      <c r="L8" s="17"/>
      <c r="M8" s="17"/>
      <c r="N8" s="17"/>
    </row>
    <row r="9" spans="1:14" ht="47.25" x14ac:dyDescent="0.25">
      <c r="A9" s="3">
        <v>1</v>
      </c>
      <c r="B9" s="5" t="s">
        <v>9</v>
      </c>
      <c r="C9" s="3" t="s">
        <v>10</v>
      </c>
      <c r="D9" s="6">
        <v>0.35</v>
      </c>
      <c r="E9" s="6">
        <v>3813.7</v>
      </c>
      <c r="F9" s="4" t="s">
        <v>11</v>
      </c>
      <c r="G9" s="7">
        <f>D9*E9</f>
        <v>1334.7949999999998</v>
      </c>
    </row>
    <row r="10" spans="1:14" ht="47.25" x14ac:dyDescent="0.25">
      <c r="A10" s="3">
        <f>A9+1</f>
        <v>2</v>
      </c>
      <c r="B10" s="5" t="s">
        <v>57</v>
      </c>
      <c r="C10" s="3" t="s">
        <v>10</v>
      </c>
      <c r="D10" s="6">
        <v>0.09</v>
      </c>
      <c r="E10" s="6">
        <v>3813.7</v>
      </c>
      <c r="F10" s="4" t="s">
        <v>11</v>
      </c>
      <c r="G10" s="7">
        <f t="shared" ref="G10:G28" si="0">D10*E10</f>
        <v>343.23299999999995</v>
      </c>
    </row>
    <row r="11" spans="1:14" ht="47.25" x14ac:dyDescent="0.25">
      <c r="A11" s="3">
        <f t="shared" ref="A11:A28" si="1">A10+1</f>
        <v>3</v>
      </c>
      <c r="B11" s="5" t="s">
        <v>13</v>
      </c>
      <c r="C11" s="3" t="s">
        <v>12</v>
      </c>
      <c r="D11" s="6">
        <v>0.17</v>
      </c>
      <c r="E11" s="6">
        <v>3813.7</v>
      </c>
      <c r="F11" s="4" t="s">
        <v>11</v>
      </c>
      <c r="G11" s="7">
        <f t="shared" si="0"/>
        <v>648.32900000000006</v>
      </c>
    </row>
    <row r="12" spans="1:14" ht="30" customHeight="1" x14ac:dyDescent="0.25">
      <c r="A12" s="3">
        <f t="shared" si="1"/>
        <v>4</v>
      </c>
      <c r="B12" s="5" t="s">
        <v>14</v>
      </c>
      <c r="C12" s="3" t="s">
        <v>15</v>
      </c>
      <c r="D12" s="6">
        <v>7.0000000000000007E-2</v>
      </c>
      <c r="E12" s="6">
        <v>3813.7</v>
      </c>
      <c r="F12" s="4" t="s">
        <v>11</v>
      </c>
      <c r="G12" s="7">
        <f t="shared" si="0"/>
        <v>266.959</v>
      </c>
    </row>
    <row r="13" spans="1:14" ht="78.75" x14ac:dyDescent="0.25">
      <c r="A13" s="3">
        <f t="shared" si="1"/>
        <v>5</v>
      </c>
      <c r="B13" s="5" t="s">
        <v>16</v>
      </c>
      <c r="C13" s="3" t="s">
        <v>17</v>
      </c>
      <c r="D13" s="6">
        <v>0.04</v>
      </c>
      <c r="E13" s="6">
        <v>3813.7</v>
      </c>
      <c r="F13" s="4" t="s">
        <v>11</v>
      </c>
      <c r="G13" s="7">
        <f t="shared" si="0"/>
        <v>152.548</v>
      </c>
    </row>
    <row r="14" spans="1:14" ht="63" x14ac:dyDescent="0.25">
      <c r="A14" s="3">
        <f t="shared" si="1"/>
        <v>6</v>
      </c>
      <c r="B14" s="5" t="s">
        <v>19</v>
      </c>
      <c r="C14" s="3" t="s">
        <v>20</v>
      </c>
      <c r="D14" s="6">
        <v>0.21</v>
      </c>
      <c r="E14" s="6">
        <v>3813.7</v>
      </c>
      <c r="F14" s="4" t="s">
        <v>11</v>
      </c>
      <c r="G14" s="7">
        <f t="shared" si="0"/>
        <v>800.87699999999995</v>
      </c>
    </row>
    <row r="15" spans="1:14" ht="47.25" x14ac:dyDescent="0.25">
      <c r="A15" s="3">
        <f t="shared" si="1"/>
        <v>7</v>
      </c>
      <c r="B15" s="5" t="s">
        <v>59</v>
      </c>
      <c r="C15" s="3" t="s">
        <v>22</v>
      </c>
      <c r="D15" s="6">
        <v>0.19</v>
      </c>
      <c r="E15" s="6">
        <v>3813.7</v>
      </c>
      <c r="F15" s="4" t="s">
        <v>11</v>
      </c>
      <c r="G15" s="7">
        <f t="shared" si="0"/>
        <v>724.60299999999995</v>
      </c>
    </row>
    <row r="16" spans="1:14" ht="47.25" x14ac:dyDescent="0.25">
      <c r="A16" s="3">
        <f t="shared" si="1"/>
        <v>8</v>
      </c>
      <c r="B16" s="14" t="s">
        <v>42</v>
      </c>
      <c r="C16" s="3" t="s">
        <v>22</v>
      </c>
      <c r="D16" s="6">
        <v>0.2</v>
      </c>
      <c r="E16" s="6">
        <v>3813.7</v>
      </c>
      <c r="F16" s="4" t="s">
        <v>11</v>
      </c>
      <c r="G16" s="7">
        <f t="shared" si="0"/>
        <v>762.74</v>
      </c>
    </row>
    <row r="17" spans="1:7" ht="33" customHeight="1" x14ac:dyDescent="0.25">
      <c r="A17" s="3">
        <f t="shared" si="1"/>
        <v>9</v>
      </c>
      <c r="B17" s="5" t="s">
        <v>23</v>
      </c>
      <c r="C17" s="3" t="s">
        <v>10</v>
      </c>
      <c r="D17" s="6">
        <v>0.56000000000000005</v>
      </c>
      <c r="E17" s="6">
        <v>3813.7</v>
      </c>
      <c r="F17" s="4" t="s">
        <v>56</v>
      </c>
      <c r="G17" s="7">
        <f t="shared" si="0"/>
        <v>2135.672</v>
      </c>
    </row>
    <row r="18" spans="1:7" ht="23.25" customHeight="1" x14ac:dyDescent="0.25">
      <c r="A18" s="3">
        <f t="shared" si="1"/>
        <v>10</v>
      </c>
      <c r="B18" s="5" t="s">
        <v>24</v>
      </c>
      <c r="C18" s="3" t="s">
        <v>10</v>
      </c>
      <c r="D18" s="6">
        <v>0.47</v>
      </c>
      <c r="E18" s="6">
        <v>3813.7</v>
      </c>
      <c r="F18" s="4" t="s">
        <v>56</v>
      </c>
      <c r="G18" s="7">
        <f t="shared" si="0"/>
        <v>1792.4389999999999</v>
      </c>
    </row>
    <row r="19" spans="1:7" ht="31.5" customHeight="1" x14ac:dyDescent="0.25">
      <c r="A19" s="3">
        <f t="shared" si="1"/>
        <v>11</v>
      </c>
      <c r="B19" s="5" t="s">
        <v>25</v>
      </c>
      <c r="C19" s="3" t="s">
        <v>22</v>
      </c>
      <c r="D19" s="6">
        <v>0.05</v>
      </c>
      <c r="E19" s="6">
        <v>3813.7</v>
      </c>
      <c r="F19" s="4" t="s">
        <v>26</v>
      </c>
      <c r="G19" s="7">
        <f t="shared" si="0"/>
        <v>190.685</v>
      </c>
    </row>
    <row r="20" spans="1:7" ht="99" customHeight="1" x14ac:dyDescent="0.25">
      <c r="A20" s="3">
        <f t="shared" si="1"/>
        <v>12</v>
      </c>
      <c r="B20" s="5" t="s">
        <v>27</v>
      </c>
      <c r="C20" s="3" t="s">
        <v>22</v>
      </c>
      <c r="D20" s="6">
        <v>0.09</v>
      </c>
      <c r="E20" s="6">
        <v>3813.7</v>
      </c>
      <c r="F20" s="4" t="s">
        <v>28</v>
      </c>
      <c r="G20" s="7">
        <f t="shared" si="0"/>
        <v>343.23299999999995</v>
      </c>
    </row>
    <row r="21" spans="1:7" ht="24.75" customHeight="1" x14ac:dyDescent="0.25">
      <c r="A21" s="3">
        <f t="shared" si="1"/>
        <v>13</v>
      </c>
      <c r="B21" s="19" t="s">
        <v>60</v>
      </c>
      <c r="C21" s="3" t="s">
        <v>29</v>
      </c>
      <c r="D21" s="6">
        <v>0.28000000000000003</v>
      </c>
      <c r="E21" s="6">
        <v>3813.7</v>
      </c>
      <c r="F21" s="4" t="s">
        <v>18</v>
      </c>
      <c r="G21" s="7">
        <f t="shared" si="0"/>
        <v>1067.836</v>
      </c>
    </row>
    <row r="22" spans="1:7" ht="31.5" x14ac:dyDescent="0.25">
      <c r="A22" s="3">
        <f t="shared" si="1"/>
        <v>14</v>
      </c>
      <c r="B22" s="5" t="s">
        <v>54</v>
      </c>
      <c r="C22" s="3" t="s">
        <v>30</v>
      </c>
      <c r="D22" s="6">
        <v>2.13</v>
      </c>
      <c r="E22" s="6">
        <v>3813.7</v>
      </c>
      <c r="F22" s="4" t="s">
        <v>56</v>
      </c>
      <c r="G22" s="7">
        <f>D22*E22</f>
        <v>8123.1809999999996</v>
      </c>
    </row>
    <row r="23" spans="1:7" ht="31.5" x14ac:dyDescent="0.25">
      <c r="A23" s="3">
        <f t="shared" si="1"/>
        <v>15</v>
      </c>
      <c r="B23" s="5" t="s">
        <v>63</v>
      </c>
      <c r="C23" s="3" t="s">
        <v>31</v>
      </c>
      <c r="D23" s="6">
        <v>3.75</v>
      </c>
      <c r="E23" s="6">
        <v>3813.7</v>
      </c>
      <c r="F23" s="4" t="s">
        <v>32</v>
      </c>
      <c r="G23" s="7">
        <f t="shared" si="0"/>
        <v>14301.375</v>
      </c>
    </row>
    <row r="24" spans="1:7" ht="31.5" x14ac:dyDescent="0.25">
      <c r="A24" s="3">
        <f>A23+1</f>
        <v>16</v>
      </c>
      <c r="B24" s="9" t="s">
        <v>33</v>
      </c>
      <c r="C24" s="10" t="s">
        <v>34</v>
      </c>
      <c r="D24" s="6">
        <f>7853.72*1.04</f>
        <v>8167.8688000000002</v>
      </c>
      <c r="E24" s="6">
        <v>2</v>
      </c>
      <c r="F24" s="4" t="s">
        <v>56</v>
      </c>
      <c r="G24" s="7">
        <f t="shared" si="0"/>
        <v>16335.7376</v>
      </c>
    </row>
    <row r="25" spans="1:7" x14ac:dyDescent="0.25">
      <c r="A25" s="3">
        <f t="shared" si="1"/>
        <v>17</v>
      </c>
      <c r="B25" s="9" t="s">
        <v>35</v>
      </c>
      <c r="C25" s="10" t="s">
        <v>10</v>
      </c>
      <c r="D25" s="6">
        <v>1.86</v>
      </c>
      <c r="E25" s="6">
        <v>3813.7</v>
      </c>
      <c r="F25" s="4" t="s">
        <v>56</v>
      </c>
      <c r="G25" s="7">
        <f t="shared" si="0"/>
        <v>7093.482</v>
      </c>
    </row>
    <row r="26" spans="1:7" x14ac:dyDescent="0.25">
      <c r="A26" s="3">
        <f t="shared" si="1"/>
        <v>18</v>
      </c>
      <c r="B26" s="9" t="s">
        <v>36</v>
      </c>
      <c r="C26" s="10" t="s">
        <v>37</v>
      </c>
      <c r="D26" s="6">
        <v>0.26</v>
      </c>
      <c r="E26" s="6">
        <v>3813.7</v>
      </c>
      <c r="F26" s="4" t="s">
        <v>56</v>
      </c>
      <c r="G26" s="7">
        <f t="shared" si="0"/>
        <v>991.56200000000001</v>
      </c>
    </row>
    <row r="27" spans="1:7" ht="32.25" customHeight="1" x14ac:dyDescent="0.25">
      <c r="A27" s="3">
        <f t="shared" si="1"/>
        <v>19</v>
      </c>
      <c r="B27" s="21" t="s">
        <v>38</v>
      </c>
      <c r="C27" s="8" t="s">
        <v>10</v>
      </c>
      <c r="D27" s="6">
        <v>1.48</v>
      </c>
      <c r="E27" s="6">
        <v>3813.7</v>
      </c>
      <c r="F27" s="4" t="s">
        <v>56</v>
      </c>
      <c r="G27" s="7">
        <f t="shared" si="0"/>
        <v>5644.2759999999998</v>
      </c>
    </row>
    <row r="28" spans="1:7" s="2" customFormat="1" ht="47.25" x14ac:dyDescent="0.25">
      <c r="A28" s="20">
        <f t="shared" si="1"/>
        <v>20</v>
      </c>
      <c r="B28" s="22" t="s">
        <v>66</v>
      </c>
      <c r="C28" s="11" t="s">
        <v>10</v>
      </c>
      <c r="D28" s="12">
        <v>2.87</v>
      </c>
      <c r="E28" s="6">
        <v>3813.7</v>
      </c>
      <c r="F28" s="70" t="s">
        <v>21</v>
      </c>
      <c r="G28" s="7">
        <f t="shared" si="0"/>
        <v>10945.319</v>
      </c>
    </row>
    <row r="29" spans="1:7" s="28" customFormat="1" x14ac:dyDescent="0.25">
      <c r="A29" s="80" t="s">
        <v>41</v>
      </c>
      <c r="B29" s="81"/>
      <c r="C29" s="80"/>
      <c r="D29" s="80"/>
      <c r="E29" s="80"/>
      <c r="F29" s="80"/>
      <c r="G29" s="34">
        <f>SUM(G9:G28)+0.02</f>
        <v>73998.901599999997</v>
      </c>
    </row>
    <row r="30" spans="1:7" s="2" customFormat="1" x14ac:dyDescent="0.25">
      <c r="A30" s="82" t="s">
        <v>40</v>
      </c>
      <c r="B30" s="82"/>
      <c r="C30" s="82"/>
      <c r="D30" s="82"/>
      <c r="E30" s="82"/>
      <c r="F30" s="82"/>
      <c r="G30" s="82"/>
    </row>
    <row r="31" spans="1:7" s="2" customFormat="1" ht="42.75" customHeight="1" x14ac:dyDescent="0.25">
      <c r="A31" s="29" t="s">
        <v>0</v>
      </c>
      <c r="B31" s="29" t="s">
        <v>1</v>
      </c>
      <c r="C31" s="29" t="s">
        <v>2</v>
      </c>
      <c r="D31" s="29" t="s">
        <v>3</v>
      </c>
      <c r="E31" s="29" t="s">
        <v>4</v>
      </c>
      <c r="F31" s="30" t="s">
        <v>58</v>
      </c>
      <c r="G31" s="18" t="s">
        <v>5</v>
      </c>
    </row>
    <row r="32" spans="1:7" s="2" customFormat="1" ht="28.15" customHeight="1" x14ac:dyDescent="0.25">
      <c r="A32" s="29">
        <v>1</v>
      </c>
      <c r="B32" s="31" t="s">
        <v>40</v>
      </c>
      <c r="C32" s="32"/>
      <c r="D32" s="12"/>
      <c r="E32" s="12"/>
      <c r="F32" s="30" t="s">
        <v>61</v>
      </c>
      <c r="G32" s="18">
        <v>0</v>
      </c>
    </row>
    <row r="33" spans="1:7" s="2" customFormat="1" ht="36.6" customHeight="1" x14ac:dyDescent="0.25">
      <c r="A33" s="29">
        <v>2</v>
      </c>
      <c r="B33" s="22" t="s">
        <v>6</v>
      </c>
      <c r="C33" s="29" t="s">
        <v>7</v>
      </c>
      <c r="D33" s="12">
        <v>14.62</v>
      </c>
      <c r="E33" s="12">
        <v>1680</v>
      </c>
      <c r="F33" s="30" t="s">
        <v>62</v>
      </c>
      <c r="G33" s="18">
        <v>0</v>
      </c>
    </row>
    <row r="34" spans="1:7" s="2" customFormat="1" ht="34.5" customHeight="1" x14ac:dyDescent="0.25">
      <c r="A34" s="29">
        <f>A33+1</f>
        <v>3</v>
      </c>
      <c r="B34" s="22" t="s">
        <v>8</v>
      </c>
      <c r="C34" s="29" t="s">
        <v>7</v>
      </c>
      <c r="D34" s="12">
        <v>10.55</v>
      </c>
      <c r="E34" s="12">
        <v>1680</v>
      </c>
      <c r="F34" s="30" t="s">
        <v>62</v>
      </c>
      <c r="G34" s="18">
        <v>0</v>
      </c>
    </row>
    <row r="35" spans="1:7" s="33" customFormat="1" x14ac:dyDescent="0.25">
      <c r="A35" s="83" t="s">
        <v>41</v>
      </c>
      <c r="B35" s="83"/>
      <c r="C35" s="83"/>
      <c r="D35" s="83"/>
      <c r="E35" s="83"/>
      <c r="F35" s="83"/>
      <c r="G35" s="35">
        <f>SUM(G32:G34)</f>
        <v>0</v>
      </c>
    </row>
    <row r="36" spans="1:7" s="28" customFormat="1" x14ac:dyDescent="0.25">
      <c r="A36" s="80" t="s">
        <v>43</v>
      </c>
      <c r="B36" s="80"/>
      <c r="C36" s="80"/>
      <c r="D36" s="80"/>
      <c r="E36" s="80"/>
      <c r="F36" s="80"/>
      <c r="G36" s="34">
        <f>G29+G35</f>
        <v>73998.901599999997</v>
      </c>
    </row>
    <row r="38" spans="1:7" ht="22.5" customHeight="1" x14ac:dyDescent="0.3">
      <c r="A38" s="77" t="s">
        <v>77</v>
      </c>
      <c r="B38" s="78"/>
      <c r="C38" s="78"/>
      <c r="D38" s="78"/>
      <c r="E38" s="78"/>
      <c r="F38" s="78"/>
      <c r="G38" s="78"/>
    </row>
    <row r="39" spans="1:7" ht="23.25" customHeight="1" x14ac:dyDescent="0.3">
      <c r="A39" s="77" t="s">
        <v>79</v>
      </c>
      <c r="B39" s="78"/>
      <c r="C39" s="78"/>
      <c r="D39" s="78"/>
      <c r="E39" s="78"/>
      <c r="F39" s="78"/>
      <c r="G39" s="78"/>
    </row>
    <row r="40" spans="1:7" ht="24" customHeight="1" x14ac:dyDescent="0.3">
      <c r="A40" s="77" t="s">
        <v>47</v>
      </c>
      <c r="B40" s="77"/>
      <c r="C40" s="77"/>
      <c r="D40" s="77"/>
      <c r="E40" s="77"/>
      <c r="F40" s="77"/>
      <c r="G40" s="77"/>
    </row>
    <row r="41" spans="1:7" ht="27" customHeight="1" x14ac:dyDescent="0.3">
      <c r="A41" s="77" t="s">
        <v>48</v>
      </c>
      <c r="B41" s="78"/>
      <c r="C41" s="78"/>
      <c r="D41" s="78"/>
      <c r="E41" s="78"/>
      <c r="F41" s="78"/>
      <c r="G41" s="78"/>
    </row>
    <row r="42" spans="1:7" ht="43.5" customHeight="1" x14ac:dyDescent="0.3">
      <c r="A42" s="77" t="s">
        <v>49</v>
      </c>
      <c r="B42" s="78"/>
      <c r="C42" s="78"/>
      <c r="D42" s="78"/>
      <c r="E42" s="78"/>
      <c r="F42" s="78"/>
      <c r="G42" s="78"/>
    </row>
    <row r="43" spans="1:7" ht="18.75" x14ac:dyDescent="0.3">
      <c r="A43" s="40"/>
      <c r="C43" s="1" t="s">
        <v>50</v>
      </c>
    </row>
    <row r="45" spans="1:7" x14ac:dyDescent="0.25">
      <c r="B45" s="1" t="s">
        <v>51</v>
      </c>
      <c r="C45" s="1" t="s">
        <v>64</v>
      </c>
      <c r="F45" s="42"/>
    </row>
    <row r="47" spans="1:7" x14ac:dyDescent="0.25">
      <c r="B47" s="1" t="s">
        <v>52</v>
      </c>
      <c r="C47" s="41" t="s">
        <v>53</v>
      </c>
      <c r="F47" s="42"/>
    </row>
  </sheetData>
  <mergeCells count="12">
    <mergeCell ref="A42:G42"/>
    <mergeCell ref="B2:G2"/>
    <mergeCell ref="A5:G5"/>
    <mergeCell ref="A6:G6"/>
    <mergeCell ref="A29:F29"/>
    <mergeCell ref="A30:G30"/>
    <mergeCell ref="A35:F35"/>
    <mergeCell ref="A36:F36"/>
    <mergeCell ref="A38:G38"/>
    <mergeCell ref="A39:G39"/>
    <mergeCell ref="A40:G40"/>
    <mergeCell ref="A41:G41"/>
  </mergeCells>
  <pageMargins left="0.6692913385826772" right="0.39370078740157483" top="0.2" bottom="0.15748031496062992" header="0.15748031496062992" footer="0.15748031496062992"/>
  <pageSetup paperSize="9" scale="49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view="pageBreakPreview" topLeftCell="A22" zoomScale="70" zoomScaleNormal="100" zoomScaleSheetLayoutView="70" workbookViewId="0">
      <selection activeCell="D24" sqref="D24"/>
    </sheetView>
  </sheetViews>
  <sheetFormatPr defaultRowHeight="15.75" x14ac:dyDescent="0.25"/>
  <cols>
    <col min="1" max="1" width="5.85546875" style="1" customWidth="1"/>
    <col min="2" max="2" width="55.5703125" style="1" customWidth="1"/>
    <col min="3" max="3" width="22.5703125" style="1" customWidth="1"/>
    <col min="4" max="4" width="14.7109375" style="1" customWidth="1"/>
    <col min="5" max="5" width="12.42578125" style="1" customWidth="1"/>
    <col min="6" max="6" width="31.140625" style="13" customWidth="1"/>
    <col min="7" max="7" width="34" style="15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3" width="9.140625" style="1"/>
    <col min="16374" max="16384" width="8.85546875" style="1" customWidth="1"/>
  </cols>
  <sheetData>
    <row r="1" spans="1:14" s="23" customFormat="1" x14ac:dyDescent="0.25">
      <c r="F1" s="24"/>
    </row>
    <row r="2" spans="1:14" s="36" customFormat="1" ht="39" customHeight="1" x14ac:dyDescent="0.25">
      <c r="B2" s="79" t="s">
        <v>81</v>
      </c>
      <c r="C2" s="79"/>
      <c r="D2" s="79"/>
      <c r="E2" s="79"/>
      <c r="F2" s="79"/>
      <c r="G2" s="79"/>
    </row>
    <row r="3" spans="1:14" s="39" customFormat="1" ht="18.75" x14ac:dyDescent="0.3">
      <c r="A3" s="37"/>
      <c r="B3" s="38" t="s">
        <v>45</v>
      </c>
      <c r="C3" s="38"/>
      <c r="D3" s="71"/>
      <c r="E3" s="71"/>
      <c r="F3" s="71"/>
      <c r="G3" s="69">
        <v>44681</v>
      </c>
    </row>
    <row r="4" spans="1:14" s="26" customFormat="1" ht="13.5" customHeight="1" x14ac:dyDescent="0.25">
      <c r="A4" s="25"/>
      <c r="B4" s="25"/>
      <c r="C4" s="25"/>
      <c r="D4" s="25"/>
      <c r="E4" s="25"/>
      <c r="F4" s="25"/>
      <c r="G4" s="25"/>
    </row>
    <row r="5" spans="1:14" s="23" customFormat="1" ht="99" customHeight="1" x14ac:dyDescent="0.3">
      <c r="A5" s="77" t="s">
        <v>65</v>
      </c>
      <c r="B5" s="78"/>
      <c r="C5" s="78"/>
      <c r="D5" s="78"/>
      <c r="E5" s="78"/>
      <c r="F5" s="78"/>
      <c r="G5" s="78"/>
    </row>
    <row r="6" spans="1:14" s="23" customFormat="1" ht="63" customHeight="1" x14ac:dyDescent="0.3">
      <c r="A6" s="77" t="s">
        <v>46</v>
      </c>
      <c r="B6" s="78"/>
      <c r="C6" s="78"/>
      <c r="D6" s="78"/>
      <c r="E6" s="78"/>
      <c r="F6" s="78"/>
      <c r="G6" s="78"/>
    </row>
    <row r="7" spans="1:14" s="23" customFormat="1" ht="20.25" customHeight="1" x14ac:dyDescent="0.25">
      <c r="A7" s="27"/>
      <c r="B7" s="27"/>
      <c r="C7" s="27"/>
      <c r="D7" s="27"/>
      <c r="E7" s="27"/>
      <c r="F7" s="27"/>
      <c r="G7" s="27"/>
    </row>
    <row r="8" spans="1:14" ht="51" customHeight="1" x14ac:dyDescent="0.2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4" t="s">
        <v>58</v>
      </c>
      <c r="G8" s="7" t="s">
        <v>5</v>
      </c>
      <c r="H8" s="16"/>
      <c r="I8" s="17"/>
      <c r="J8" s="17"/>
      <c r="K8" s="17"/>
      <c r="L8" s="17"/>
      <c r="M8" s="17"/>
      <c r="N8" s="17"/>
    </row>
    <row r="9" spans="1:14" ht="47.25" x14ac:dyDescent="0.25">
      <c r="A9" s="3">
        <v>1</v>
      </c>
      <c r="B9" s="5" t="s">
        <v>9</v>
      </c>
      <c r="C9" s="3" t="s">
        <v>10</v>
      </c>
      <c r="D9" s="6">
        <v>0.35</v>
      </c>
      <c r="E9" s="6">
        <v>3813.7</v>
      </c>
      <c r="F9" s="4" t="s">
        <v>11</v>
      </c>
      <c r="G9" s="7">
        <f>D9*E9</f>
        <v>1334.7949999999998</v>
      </c>
    </row>
    <row r="10" spans="1:14" ht="47.25" x14ac:dyDescent="0.25">
      <c r="A10" s="3">
        <f>A9+1</f>
        <v>2</v>
      </c>
      <c r="B10" s="5" t="s">
        <v>57</v>
      </c>
      <c r="C10" s="3" t="s">
        <v>10</v>
      </c>
      <c r="D10" s="6">
        <v>0.09</v>
      </c>
      <c r="E10" s="6">
        <v>3813.7</v>
      </c>
      <c r="F10" s="4" t="s">
        <v>11</v>
      </c>
      <c r="G10" s="7">
        <f t="shared" ref="G10:G28" si="0">D10*E10</f>
        <v>343.23299999999995</v>
      </c>
    </row>
    <row r="11" spans="1:14" ht="47.25" x14ac:dyDescent="0.25">
      <c r="A11" s="3">
        <f t="shared" ref="A11:A28" si="1">A10+1</f>
        <v>3</v>
      </c>
      <c r="B11" s="5" t="s">
        <v>13</v>
      </c>
      <c r="C11" s="3" t="s">
        <v>12</v>
      </c>
      <c r="D11" s="6">
        <v>0.17</v>
      </c>
      <c r="E11" s="6">
        <v>3813.7</v>
      </c>
      <c r="F11" s="4" t="s">
        <v>11</v>
      </c>
      <c r="G11" s="7">
        <f t="shared" si="0"/>
        <v>648.32900000000006</v>
      </c>
    </row>
    <row r="12" spans="1:14" ht="30" customHeight="1" x14ac:dyDescent="0.25">
      <c r="A12" s="3">
        <f t="shared" si="1"/>
        <v>4</v>
      </c>
      <c r="B12" s="5" t="s">
        <v>14</v>
      </c>
      <c r="C12" s="3" t="s">
        <v>15</v>
      </c>
      <c r="D12" s="6">
        <v>7.0000000000000007E-2</v>
      </c>
      <c r="E12" s="6">
        <v>3813.7</v>
      </c>
      <c r="F12" s="4" t="s">
        <v>11</v>
      </c>
      <c r="G12" s="7">
        <f t="shared" si="0"/>
        <v>266.959</v>
      </c>
    </row>
    <row r="13" spans="1:14" ht="78.75" x14ac:dyDescent="0.25">
      <c r="A13" s="3">
        <f t="shared" si="1"/>
        <v>5</v>
      </c>
      <c r="B13" s="5" t="s">
        <v>16</v>
      </c>
      <c r="C13" s="3" t="s">
        <v>17</v>
      </c>
      <c r="D13" s="6">
        <v>0.04</v>
      </c>
      <c r="E13" s="6">
        <v>3813.7</v>
      </c>
      <c r="F13" s="4" t="s">
        <v>11</v>
      </c>
      <c r="G13" s="7">
        <f t="shared" si="0"/>
        <v>152.548</v>
      </c>
    </row>
    <row r="14" spans="1:14" ht="63" x14ac:dyDescent="0.25">
      <c r="A14" s="3">
        <f t="shared" si="1"/>
        <v>6</v>
      </c>
      <c r="B14" s="5" t="s">
        <v>19</v>
      </c>
      <c r="C14" s="3" t="s">
        <v>20</v>
      </c>
      <c r="D14" s="6">
        <v>0.21</v>
      </c>
      <c r="E14" s="6">
        <v>3813.7</v>
      </c>
      <c r="F14" s="4" t="s">
        <v>11</v>
      </c>
      <c r="G14" s="7">
        <f t="shared" si="0"/>
        <v>800.87699999999995</v>
      </c>
    </row>
    <row r="15" spans="1:14" ht="47.25" x14ac:dyDescent="0.25">
      <c r="A15" s="3">
        <f t="shared" si="1"/>
        <v>7</v>
      </c>
      <c r="B15" s="5" t="s">
        <v>59</v>
      </c>
      <c r="C15" s="3" t="s">
        <v>22</v>
      </c>
      <c r="D15" s="6">
        <v>0.19</v>
      </c>
      <c r="E15" s="6">
        <v>3813.7</v>
      </c>
      <c r="F15" s="4" t="s">
        <v>11</v>
      </c>
      <c r="G15" s="7">
        <f t="shared" si="0"/>
        <v>724.60299999999995</v>
      </c>
    </row>
    <row r="16" spans="1:14" ht="47.25" x14ac:dyDescent="0.25">
      <c r="A16" s="3">
        <f t="shared" si="1"/>
        <v>8</v>
      </c>
      <c r="B16" s="14" t="s">
        <v>42</v>
      </c>
      <c r="C16" s="3" t="s">
        <v>22</v>
      </c>
      <c r="D16" s="6">
        <v>0.2</v>
      </c>
      <c r="E16" s="6">
        <v>3813.7</v>
      </c>
      <c r="F16" s="4" t="s">
        <v>11</v>
      </c>
      <c r="G16" s="7">
        <f t="shared" si="0"/>
        <v>762.74</v>
      </c>
    </row>
    <row r="17" spans="1:7" ht="33" customHeight="1" x14ac:dyDescent="0.25">
      <c r="A17" s="3">
        <f t="shared" si="1"/>
        <v>9</v>
      </c>
      <c r="B17" s="5" t="s">
        <v>23</v>
      </c>
      <c r="C17" s="3" t="s">
        <v>10</v>
      </c>
      <c r="D17" s="6">
        <v>0.56000000000000005</v>
      </c>
      <c r="E17" s="6">
        <v>3813.7</v>
      </c>
      <c r="F17" s="4" t="s">
        <v>56</v>
      </c>
      <c r="G17" s="7">
        <f t="shared" si="0"/>
        <v>2135.672</v>
      </c>
    </row>
    <row r="18" spans="1:7" ht="23.25" customHeight="1" x14ac:dyDescent="0.25">
      <c r="A18" s="3">
        <f t="shared" si="1"/>
        <v>10</v>
      </c>
      <c r="B18" s="5" t="s">
        <v>24</v>
      </c>
      <c r="C18" s="3" t="s">
        <v>10</v>
      </c>
      <c r="D18" s="6">
        <v>0.47</v>
      </c>
      <c r="E18" s="6">
        <v>3813.7</v>
      </c>
      <c r="F18" s="4" t="s">
        <v>56</v>
      </c>
      <c r="G18" s="7">
        <f t="shared" si="0"/>
        <v>1792.4389999999999</v>
      </c>
    </row>
    <row r="19" spans="1:7" ht="31.5" customHeight="1" x14ac:dyDescent="0.25">
      <c r="A19" s="3">
        <f t="shared" si="1"/>
        <v>11</v>
      </c>
      <c r="B19" s="5" t="s">
        <v>25</v>
      </c>
      <c r="C19" s="3" t="s">
        <v>22</v>
      </c>
      <c r="D19" s="6">
        <v>0.05</v>
      </c>
      <c r="E19" s="6">
        <v>3813.7</v>
      </c>
      <c r="F19" s="4" t="s">
        <v>26</v>
      </c>
      <c r="G19" s="7">
        <f t="shared" si="0"/>
        <v>190.685</v>
      </c>
    </row>
    <row r="20" spans="1:7" ht="99" customHeight="1" x14ac:dyDescent="0.25">
      <c r="A20" s="3">
        <f t="shared" si="1"/>
        <v>12</v>
      </c>
      <c r="B20" s="5" t="s">
        <v>27</v>
      </c>
      <c r="C20" s="3" t="s">
        <v>22</v>
      </c>
      <c r="D20" s="6">
        <v>0.09</v>
      </c>
      <c r="E20" s="6">
        <v>3813.7</v>
      </c>
      <c r="F20" s="4" t="s">
        <v>28</v>
      </c>
      <c r="G20" s="7">
        <f t="shared" si="0"/>
        <v>343.23299999999995</v>
      </c>
    </row>
    <row r="21" spans="1:7" ht="24.75" customHeight="1" x14ac:dyDescent="0.25">
      <c r="A21" s="3">
        <f t="shared" si="1"/>
        <v>13</v>
      </c>
      <c r="B21" s="19" t="s">
        <v>60</v>
      </c>
      <c r="C21" s="3" t="s">
        <v>29</v>
      </c>
      <c r="D21" s="6">
        <v>0.28000000000000003</v>
      </c>
      <c r="E21" s="6">
        <v>3813.7</v>
      </c>
      <c r="F21" s="4" t="s">
        <v>18</v>
      </c>
      <c r="G21" s="7">
        <f t="shared" si="0"/>
        <v>1067.836</v>
      </c>
    </row>
    <row r="22" spans="1:7" ht="31.5" x14ac:dyDescent="0.25">
      <c r="A22" s="3">
        <f t="shared" si="1"/>
        <v>14</v>
      </c>
      <c r="B22" s="5" t="s">
        <v>54</v>
      </c>
      <c r="C22" s="3" t="s">
        <v>30</v>
      </c>
      <c r="D22" s="6">
        <v>2.13</v>
      </c>
      <c r="E22" s="6">
        <v>3813.7</v>
      </c>
      <c r="F22" s="4" t="s">
        <v>56</v>
      </c>
      <c r="G22" s="7">
        <f>D22*E22</f>
        <v>8123.1809999999996</v>
      </c>
    </row>
    <row r="23" spans="1:7" ht="31.5" x14ac:dyDescent="0.25">
      <c r="A23" s="3">
        <f t="shared" si="1"/>
        <v>15</v>
      </c>
      <c r="B23" s="5" t="s">
        <v>63</v>
      </c>
      <c r="C23" s="3" t="s">
        <v>31</v>
      </c>
      <c r="D23" s="6">
        <v>3.75</v>
      </c>
      <c r="E23" s="6">
        <v>3813.7</v>
      </c>
      <c r="F23" s="4" t="s">
        <v>32</v>
      </c>
      <c r="G23" s="7">
        <f t="shared" si="0"/>
        <v>14301.375</v>
      </c>
    </row>
    <row r="24" spans="1:7" ht="31.5" x14ac:dyDescent="0.25">
      <c r="A24" s="3">
        <f>A23+1</f>
        <v>16</v>
      </c>
      <c r="B24" s="9" t="s">
        <v>33</v>
      </c>
      <c r="C24" s="10" t="s">
        <v>34</v>
      </c>
      <c r="D24" s="6">
        <f>7853.72*1.04</f>
        <v>8167.8688000000002</v>
      </c>
      <c r="E24" s="6">
        <v>2</v>
      </c>
      <c r="F24" s="4" t="s">
        <v>56</v>
      </c>
      <c r="G24" s="7">
        <f t="shared" si="0"/>
        <v>16335.7376</v>
      </c>
    </row>
    <row r="25" spans="1:7" x14ac:dyDescent="0.25">
      <c r="A25" s="3">
        <f t="shared" si="1"/>
        <v>17</v>
      </c>
      <c r="B25" s="9" t="s">
        <v>35</v>
      </c>
      <c r="C25" s="10" t="s">
        <v>10</v>
      </c>
      <c r="D25" s="6">
        <v>1.86</v>
      </c>
      <c r="E25" s="6">
        <v>3813.7</v>
      </c>
      <c r="F25" s="4" t="s">
        <v>56</v>
      </c>
      <c r="G25" s="7">
        <f t="shared" si="0"/>
        <v>7093.482</v>
      </c>
    </row>
    <row r="26" spans="1:7" x14ac:dyDescent="0.25">
      <c r="A26" s="3">
        <f t="shared" si="1"/>
        <v>18</v>
      </c>
      <c r="B26" s="9" t="s">
        <v>36</v>
      </c>
      <c r="C26" s="10" t="s">
        <v>37</v>
      </c>
      <c r="D26" s="6">
        <v>0.26</v>
      </c>
      <c r="E26" s="6">
        <v>3813.7</v>
      </c>
      <c r="F26" s="4" t="s">
        <v>56</v>
      </c>
      <c r="G26" s="7">
        <f t="shared" si="0"/>
        <v>991.56200000000001</v>
      </c>
    </row>
    <row r="27" spans="1:7" ht="32.25" customHeight="1" x14ac:dyDescent="0.25">
      <c r="A27" s="3">
        <f t="shared" si="1"/>
        <v>19</v>
      </c>
      <c r="B27" s="21" t="s">
        <v>38</v>
      </c>
      <c r="C27" s="8" t="s">
        <v>10</v>
      </c>
      <c r="D27" s="6">
        <v>1.48</v>
      </c>
      <c r="E27" s="6">
        <v>3813.7</v>
      </c>
      <c r="F27" s="4" t="s">
        <v>56</v>
      </c>
      <c r="G27" s="7">
        <f t="shared" si="0"/>
        <v>5644.2759999999998</v>
      </c>
    </row>
    <row r="28" spans="1:7" s="2" customFormat="1" ht="47.25" x14ac:dyDescent="0.25">
      <c r="A28" s="20">
        <f t="shared" si="1"/>
        <v>20</v>
      </c>
      <c r="B28" s="22" t="s">
        <v>66</v>
      </c>
      <c r="C28" s="11" t="s">
        <v>10</v>
      </c>
      <c r="D28" s="12">
        <v>2.87</v>
      </c>
      <c r="E28" s="6">
        <v>3813.7</v>
      </c>
      <c r="F28" s="70" t="s">
        <v>21</v>
      </c>
      <c r="G28" s="7">
        <f t="shared" si="0"/>
        <v>10945.319</v>
      </c>
    </row>
    <row r="29" spans="1:7" s="28" customFormat="1" x14ac:dyDescent="0.25">
      <c r="A29" s="80" t="s">
        <v>41</v>
      </c>
      <c r="B29" s="81"/>
      <c r="C29" s="80"/>
      <c r="D29" s="80"/>
      <c r="E29" s="80"/>
      <c r="F29" s="80"/>
      <c r="G29" s="34">
        <f>SUM(G9:G28)+0.02</f>
        <v>73998.901599999997</v>
      </c>
    </row>
    <row r="30" spans="1:7" s="2" customFormat="1" x14ac:dyDescent="0.25">
      <c r="A30" s="82" t="s">
        <v>40</v>
      </c>
      <c r="B30" s="82"/>
      <c r="C30" s="82"/>
      <c r="D30" s="82"/>
      <c r="E30" s="82"/>
      <c r="F30" s="82"/>
      <c r="G30" s="82"/>
    </row>
    <row r="31" spans="1:7" s="2" customFormat="1" ht="42.75" customHeight="1" x14ac:dyDescent="0.25">
      <c r="A31" s="29" t="s">
        <v>0</v>
      </c>
      <c r="B31" s="29" t="s">
        <v>1</v>
      </c>
      <c r="C31" s="29" t="s">
        <v>2</v>
      </c>
      <c r="D31" s="29" t="s">
        <v>3</v>
      </c>
      <c r="E31" s="29" t="s">
        <v>4</v>
      </c>
      <c r="F31" s="30" t="s">
        <v>58</v>
      </c>
      <c r="G31" s="18" t="s">
        <v>5</v>
      </c>
    </row>
    <row r="32" spans="1:7" s="2" customFormat="1" ht="28.15" customHeight="1" x14ac:dyDescent="0.25">
      <c r="A32" s="29">
        <v>1</v>
      </c>
      <c r="B32" s="31" t="s">
        <v>40</v>
      </c>
      <c r="C32" s="32"/>
      <c r="D32" s="12"/>
      <c r="E32" s="12"/>
      <c r="F32" s="30" t="s">
        <v>61</v>
      </c>
      <c r="G32" s="18">
        <v>3299.6</v>
      </c>
    </row>
    <row r="33" spans="1:7" s="2" customFormat="1" ht="36.6" customHeight="1" x14ac:dyDescent="0.25">
      <c r="A33" s="29">
        <v>2</v>
      </c>
      <c r="B33" s="22" t="s">
        <v>6</v>
      </c>
      <c r="C33" s="29" t="s">
        <v>7</v>
      </c>
      <c r="D33" s="12">
        <v>14.62</v>
      </c>
      <c r="E33" s="12">
        <v>1680</v>
      </c>
      <c r="F33" s="30" t="s">
        <v>62</v>
      </c>
      <c r="G33" s="18">
        <v>0</v>
      </c>
    </row>
    <row r="34" spans="1:7" s="2" customFormat="1" ht="34.5" customHeight="1" x14ac:dyDescent="0.25">
      <c r="A34" s="29">
        <f>A33+1</f>
        <v>3</v>
      </c>
      <c r="B34" s="22" t="s">
        <v>8</v>
      </c>
      <c r="C34" s="29" t="s">
        <v>7</v>
      </c>
      <c r="D34" s="12">
        <v>10.55</v>
      </c>
      <c r="E34" s="12">
        <v>1680</v>
      </c>
      <c r="F34" s="30" t="s">
        <v>62</v>
      </c>
      <c r="G34" s="18">
        <v>0</v>
      </c>
    </row>
    <row r="35" spans="1:7" s="33" customFormat="1" x14ac:dyDescent="0.25">
      <c r="A35" s="83" t="s">
        <v>41</v>
      </c>
      <c r="B35" s="83"/>
      <c r="C35" s="83"/>
      <c r="D35" s="83"/>
      <c r="E35" s="83"/>
      <c r="F35" s="83"/>
      <c r="G35" s="35">
        <f>SUM(G32:G34)</f>
        <v>3299.6</v>
      </c>
    </row>
    <row r="36" spans="1:7" s="28" customFormat="1" x14ac:dyDescent="0.25">
      <c r="A36" s="80" t="s">
        <v>43</v>
      </c>
      <c r="B36" s="80"/>
      <c r="C36" s="80"/>
      <c r="D36" s="80"/>
      <c r="E36" s="80"/>
      <c r="F36" s="80"/>
      <c r="G36" s="34">
        <f>G29+G35</f>
        <v>77298.501600000003</v>
      </c>
    </row>
    <row r="38" spans="1:7" ht="22.5" customHeight="1" x14ac:dyDescent="0.3">
      <c r="A38" s="77" t="s">
        <v>80</v>
      </c>
      <c r="B38" s="78"/>
      <c r="C38" s="78"/>
      <c r="D38" s="78"/>
      <c r="E38" s="78"/>
      <c r="F38" s="78"/>
      <c r="G38" s="78"/>
    </row>
    <row r="39" spans="1:7" ht="23.25" customHeight="1" x14ac:dyDescent="0.3">
      <c r="A39" s="77" t="s">
        <v>82</v>
      </c>
      <c r="B39" s="78"/>
      <c r="C39" s="78"/>
      <c r="D39" s="78"/>
      <c r="E39" s="78"/>
      <c r="F39" s="78"/>
      <c r="G39" s="78"/>
    </row>
    <row r="40" spans="1:7" ht="24" customHeight="1" x14ac:dyDescent="0.3">
      <c r="A40" s="77" t="s">
        <v>47</v>
      </c>
      <c r="B40" s="77"/>
      <c r="C40" s="77"/>
      <c r="D40" s="77"/>
      <c r="E40" s="77"/>
      <c r="F40" s="77"/>
      <c r="G40" s="77"/>
    </row>
    <row r="41" spans="1:7" ht="27" customHeight="1" x14ac:dyDescent="0.3">
      <c r="A41" s="77" t="s">
        <v>48</v>
      </c>
      <c r="B41" s="78"/>
      <c r="C41" s="78"/>
      <c r="D41" s="78"/>
      <c r="E41" s="78"/>
      <c r="F41" s="78"/>
      <c r="G41" s="78"/>
    </row>
    <row r="42" spans="1:7" ht="43.5" customHeight="1" x14ac:dyDescent="0.3">
      <c r="A42" s="77" t="s">
        <v>49</v>
      </c>
      <c r="B42" s="78"/>
      <c r="C42" s="78"/>
      <c r="D42" s="78"/>
      <c r="E42" s="78"/>
      <c r="F42" s="78"/>
      <c r="G42" s="78"/>
    </row>
    <row r="43" spans="1:7" ht="18.75" x14ac:dyDescent="0.3">
      <c r="A43" s="40"/>
      <c r="C43" s="1" t="s">
        <v>50</v>
      </c>
    </row>
    <row r="45" spans="1:7" x14ac:dyDescent="0.25">
      <c r="B45" s="1" t="s">
        <v>51</v>
      </c>
      <c r="C45" s="1" t="s">
        <v>64</v>
      </c>
      <c r="F45" s="42"/>
    </row>
    <row r="47" spans="1:7" x14ac:dyDescent="0.25">
      <c r="B47" s="1" t="s">
        <v>52</v>
      </c>
      <c r="C47" s="41" t="s">
        <v>53</v>
      </c>
      <c r="F47" s="42"/>
    </row>
  </sheetData>
  <mergeCells count="12">
    <mergeCell ref="A42:G42"/>
    <mergeCell ref="B2:G2"/>
    <mergeCell ref="A5:G5"/>
    <mergeCell ref="A6:G6"/>
    <mergeCell ref="A29:F29"/>
    <mergeCell ref="A30:G30"/>
    <mergeCell ref="A35:F35"/>
    <mergeCell ref="A36:F36"/>
    <mergeCell ref="A38:G38"/>
    <mergeCell ref="A39:G39"/>
    <mergeCell ref="A40:G40"/>
    <mergeCell ref="A41:G41"/>
  </mergeCells>
  <pageMargins left="0.6692913385826772" right="0.39370078740157483" top="0.2" bottom="0.15748031496062992" header="0.15748031496062992" footer="0.15748031496062992"/>
  <pageSetup paperSize="9" scale="49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view="pageBreakPreview" topLeftCell="A16" zoomScale="70" zoomScaleNormal="100" zoomScaleSheetLayoutView="70" workbookViewId="0">
      <selection activeCell="D24" sqref="D24"/>
    </sheetView>
  </sheetViews>
  <sheetFormatPr defaultRowHeight="15.75" x14ac:dyDescent="0.25"/>
  <cols>
    <col min="1" max="1" width="5.85546875" style="1" customWidth="1"/>
    <col min="2" max="2" width="55.5703125" style="1" customWidth="1"/>
    <col min="3" max="3" width="22.5703125" style="1" customWidth="1"/>
    <col min="4" max="4" width="14.7109375" style="1" customWidth="1"/>
    <col min="5" max="5" width="12.42578125" style="1" customWidth="1"/>
    <col min="6" max="6" width="31.140625" style="13" customWidth="1"/>
    <col min="7" max="7" width="34" style="15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3" width="9.140625" style="1"/>
    <col min="16374" max="16384" width="8.85546875" style="1" customWidth="1"/>
  </cols>
  <sheetData>
    <row r="1" spans="1:14" s="23" customFormat="1" x14ac:dyDescent="0.25">
      <c r="F1" s="24"/>
    </row>
    <row r="2" spans="1:14" s="36" customFormat="1" ht="39" customHeight="1" x14ac:dyDescent="0.25">
      <c r="B2" s="79" t="s">
        <v>84</v>
      </c>
      <c r="C2" s="79"/>
      <c r="D2" s="79"/>
      <c r="E2" s="79"/>
      <c r="F2" s="79"/>
      <c r="G2" s="79"/>
    </row>
    <row r="3" spans="1:14" s="39" customFormat="1" ht="18.75" x14ac:dyDescent="0.3">
      <c r="A3" s="37"/>
      <c r="B3" s="38" t="s">
        <v>45</v>
      </c>
      <c r="C3" s="38"/>
      <c r="D3" s="71"/>
      <c r="E3" s="71"/>
      <c r="F3" s="71"/>
      <c r="G3" s="69">
        <v>44712</v>
      </c>
    </row>
    <row r="4" spans="1:14" s="26" customFormat="1" ht="13.5" customHeight="1" x14ac:dyDescent="0.25">
      <c r="A4" s="25"/>
      <c r="B4" s="25"/>
      <c r="C4" s="25"/>
      <c r="D4" s="25"/>
      <c r="E4" s="25"/>
      <c r="F4" s="25"/>
      <c r="G4" s="25"/>
    </row>
    <row r="5" spans="1:14" s="23" customFormat="1" ht="99" customHeight="1" x14ac:dyDescent="0.3">
      <c r="A5" s="77" t="s">
        <v>65</v>
      </c>
      <c r="B5" s="78"/>
      <c r="C5" s="78"/>
      <c r="D5" s="78"/>
      <c r="E5" s="78"/>
      <c r="F5" s="78"/>
      <c r="G5" s="78"/>
    </row>
    <row r="6" spans="1:14" s="23" customFormat="1" ht="63" customHeight="1" x14ac:dyDescent="0.3">
      <c r="A6" s="77" t="s">
        <v>46</v>
      </c>
      <c r="B6" s="78"/>
      <c r="C6" s="78"/>
      <c r="D6" s="78"/>
      <c r="E6" s="78"/>
      <c r="F6" s="78"/>
      <c r="G6" s="78"/>
    </row>
    <row r="7" spans="1:14" s="23" customFormat="1" ht="20.25" customHeight="1" x14ac:dyDescent="0.25">
      <c r="A7" s="27"/>
      <c r="B7" s="27"/>
      <c r="C7" s="27"/>
      <c r="D7" s="27"/>
      <c r="E7" s="27"/>
      <c r="F7" s="27"/>
      <c r="G7" s="27"/>
    </row>
    <row r="8" spans="1:14" ht="51" customHeight="1" x14ac:dyDescent="0.2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4" t="s">
        <v>58</v>
      </c>
      <c r="G8" s="7" t="s">
        <v>5</v>
      </c>
      <c r="H8" s="16"/>
      <c r="I8" s="17"/>
      <c r="J8" s="17"/>
      <c r="K8" s="17"/>
      <c r="L8" s="17"/>
      <c r="M8" s="17"/>
      <c r="N8" s="17"/>
    </row>
    <row r="9" spans="1:14" ht="47.25" x14ac:dyDescent="0.25">
      <c r="A9" s="3">
        <v>1</v>
      </c>
      <c r="B9" s="5" t="s">
        <v>9</v>
      </c>
      <c r="C9" s="3" t="s">
        <v>10</v>
      </c>
      <c r="D9" s="6">
        <v>0.35</v>
      </c>
      <c r="E9" s="6">
        <v>3813.7</v>
      </c>
      <c r="F9" s="4" t="s">
        <v>11</v>
      </c>
      <c r="G9" s="7">
        <f>D9*E9</f>
        <v>1334.7949999999998</v>
      </c>
    </row>
    <row r="10" spans="1:14" ht="47.25" x14ac:dyDescent="0.25">
      <c r="A10" s="3">
        <f>A9+1</f>
        <v>2</v>
      </c>
      <c r="B10" s="5" t="s">
        <v>57</v>
      </c>
      <c r="C10" s="3" t="s">
        <v>10</v>
      </c>
      <c r="D10" s="6">
        <v>0.09</v>
      </c>
      <c r="E10" s="6">
        <v>3813.7</v>
      </c>
      <c r="F10" s="4" t="s">
        <v>11</v>
      </c>
      <c r="G10" s="7">
        <f t="shared" ref="G10:G28" si="0">D10*E10</f>
        <v>343.23299999999995</v>
      </c>
    </row>
    <row r="11" spans="1:14" ht="47.25" x14ac:dyDescent="0.25">
      <c r="A11" s="3">
        <f t="shared" ref="A11:A28" si="1">A10+1</f>
        <v>3</v>
      </c>
      <c r="B11" s="5" t="s">
        <v>13</v>
      </c>
      <c r="C11" s="3" t="s">
        <v>12</v>
      </c>
      <c r="D11" s="6">
        <v>0.17</v>
      </c>
      <c r="E11" s="6">
        <v>3813.7</v>
      </c>
      <c r="F11" s="4" t="s">
        <v>11</v>
      </c>
      <c r="G11" s="7">
        <f t="shared" si="0"/>
        <v>648.32900000000006</v>
      </c>
    </row>
    <row r="12" spans="1:14" ht="30" customHeight="1" x14ac:dyDescent="0.25">
      <c r="A12" s="3">
        <f t="shared" si="1"/>
        <v>4</v>
      </c>
      <c r="B12" s="5" t="s">
        <v>14</v>
      </c>
      <c r="C12" s="3" t="s">
        <v>15</v>
      </c>
      <c r="D12" s="6">
        <v>7.0000000000000007E-2</v>
      </c>
      <c r="E12" s="6">
        <v>3813.7</v>
      </c>
      <c r="F12" s="4" t="s">
        <v>11</v>
      </c>
      <c r="G12" s="7">
        <f t="shared" si="0"/>
        <v>266.959</v>
      </c>
    </row>
    <row r="13" spans="1:14" ht="78.75" x14ac:dyDescent="0.25">
      <c r="A13" s="3">
        <f t="shared" si="1"/>
        <v>5</v>
      </c>
      <c r="B13" s="5" t="s">
        <v>16</v>
      </c>
      <c r="C13" s="3" t="s">
        <v>17</v>
      </c>
      <c r="D13" s="6">
        <v>0.04</v>
      </c>
      <c r="E13" s="6">
        <v>3813.7</v>
      </c>
      <c r="F13" s="4" t="s">
        <v>11</v>
      </c>
      <c r="G13" s="7">
        <f t="shared" si="0"/>
        <v>152.548</v>
      </c>
    </row>
    <row r="14" spans="1:14" ht="63" x14ac:dyDescent="0.25">
      <c r="A14" s="3">
        <f t="shared" si="1"/>
        <v>6</v>
      </c>
      <c r="B14" s="5" t="s">
        <v>19</v>
      </c>
      <c r="C14" s="3" t="s">
        <v>20</v>
      </c>
      <c r="D14" s="6">
        <v>0.21</v>
      </c>
      <c r="E14" s="6">
        <v>3813.7</v>
      </c>
      <c r="F14" s="4" t="s">
        <v>11</v>
      </c>
      <c r="G14" s="7">
        <f t="shared" si="0"/>
        <v>800.87699999999995</v>
      </c>
    </row>
    <row r="15" spans="1:14" ht="47.25" x14ac:dyDescent="0.25">
      <c r="A15" s="3">
        <f t="shared" si="1"/>
        <v>7</v>
      </c>
      <c r="B15" s="5" t="s">
        <v>59</v>
      </c>
      <c r="C15" s="3" t="s">
        <v>22</v>
      </c>
      <c r="D15" s="6">
        <v>0.19</v>
      </c>
      <c r="E15" s="6">
        <v>3813.7</v>
      </c>
      <c r="F15" s="4" t="s">
        <v>11</v>
      </c>
      <c r="G15" s="7">
        <f t="shared" si="0"/>
        <v>724.60299999999995</v>
      </c>
    </row>
    <row r="16" spans="1:14" ht="47.25" x14ac:dyDescent="0.25">
      <c r="A16" s="3">
        <f t="shared" si="1"/>
        <v>8</v>
      </c>
      <c r="B16" s="14" t="s">
        <v>42</v>
      </c>
      <c r="C16" s="3" t="s">
        <v>22</v>
      </c>
      <c r="D16" s="6">
        <v>0.2</v>
      </c>
      <c r="E16" s="6">
        <v>3813.7</v>
      </c>
      <c r="F16" s="4" t="s">
        <v>11</v>
      </c>
      <c r="G16" s="7">
        <f t="shared" si="0"/>
        <v>762.74</v>
      </c>
    </row>
    <row r="17" spans="1:7" ht="33" customHeight="1" x14ac:dyDescent="0.25">
      <c r="A17" s="3">
        <f t="shared" si="1"/>
        <v>9</v>
      </c>
      <c r="B17" s="5" t="s">
        <v>23</v>
      </c>
      <c r="C17" s="3" t="s">
        <v>10</v>
      </c>
      <c r="D17" s="6">
        <v>0.56000000000000005</v>
      </c>
      <c r="E17" s="6">
        <v>3813.7</v>
      </c>
      <c r="F17" s="4" t="s">
        <v>56</v>
      </c>
      <c r="G17" s="7">
        <f t="shared" si="0"/>
        <v>2135.672</v>
      </c>
    </row>
    <row r="18" spans="1:7" ht="23.25" customHeight="1" x14ac:dyDescent="0.25">
      <c r="A18" s="3">
        <f t="shared" si="1"/>
        <v>10</v>
      </c>
      <c r="B18" s="5" t="s">
        <v>24</v>
      </c>
      <c r="C18" s="3" t="s">
        <v>10</v>
      </c>
      <c r="D18" s="6">
        <v>0.47</v>
      </c>
      <c r="E18" s="6">
        <v>3813.7</v>
      </c>
      <c r="F18" s="4" t="s">
        <v>56</v>
      </c>
      <c r="G18" s="7">
        <f t="shared" si="0"/>
        <v>1792.4389999999999</v>
      </c>
    </row>
    <row r="19" spans="1:7" ht="31.5" customHeight="1" x14ac:dyDescent="0.25">
      <c r="A19" s="3">
        <f t="shared" si="1"/>
        <v>11</v>
      </c>
      <c r="B19" s="5" t="s">
        <v>25</v>
      </c>
      <c r="C19" s="3" t="s">
        <v>22</v>
      </c>
      <c r="D19" s="6">
        <v>0.05</v>
      </c>
      <c r="E19" s="6">
        <v>3813.7</v>
      </c>
      <c r="F19" s="4" t="s">
        <v>26</v>
      </c>
      <c r="G19" s="7">
        <f t="shared" si="0"/>
        <v>190.685</v>
      </c>
    </row>
    <row r="20" spans="1:7" ht="99" customHeight="1" x14ac:dyDescent="0.25">
      <c r="A20" s="3">
        <f t="shared" si="1"/>
        <v>12</v>
      </c>
      <c r="B20" s="5" t="s">
        <v>27</v>
      </c>
      <c r="C20" s="3" t="s">
        <v>22</v>
      </c>
      <c r="D20" s="6">
        <v>0.09</v>
      </c>
      <c r="E20" s="6">
        <v>3813.7</v>
      </c>
      <c r="F20" s="4" t="s">
        <v>28</v>
      </c>
      <c r="G20" s="7">
        <f t="shared" si="0"/>
        <v>343.23299999999995</v>
      </c>
    </row>
    <row r="21" spans="1:7" ht="24.75" customHeight="1" x14ac:dyDescent="0.25">
      <c r="A21" s="3">
        <f t="shared" si="1"/>
        <v>13</v>
      </c>
      <c r="B21" s="19" t="s">
        <v>60</v>
      </c>
      <c r="C21" s="3" t="s">
        <v>29</v>
      </c>
      <c r="D21" s="6">
        <v>0.28000000000000003</v>
      </c>
      <c r="E21" s="6">
        <v>3813.7</v>
      </c>
      <c r="F21" s="4" t="s">
        <v>18</v>
      </c>
      <c r="G21" s="7">
        <f t="shared" si="0"/>
        <v>1067.836</v>
      </c>
    </row>
    <row r="22" spans="1:7" ht="31.5" x14ac:dyDescent="0.25">
      <c r="A22" s="3">
        <f t="shared" si="1"/>
        <v>14</v>
      </c>
      <c r="B22" s="5" t="s">
        <v>54</v>
      </c>
      <c r="C22" s="3" t="s">
        <v>30</v>
      </c>
      <c r="D22" s="6">
        <v>2.13</v>
      </c>
      <c r="E22" s="6">
        <v>3813.7</v>
      </c>
      <c r="F22" s="4" t="s">
        <v>56</v>
      </c>
      <c r="G22" s="7">
        <f>D22*E22</f>
        <v>8123.1809999999996</v>
      </c>
    </row>
    <row r="23" spans="1:7" ht="31.5" x14ac:dyDescent="0.25">
      <c r="A23" s="3">
        <f t="shared" si="1"/>
        <v>15</v>
      </c>
      <c r="B23" s="5" t="s">
        <v>63</v>
      </c>
      <c r="C23" s="3" t="s">
        <v>31</v>
      </c>
      <c r="D23" s="6">
        <v>3.75</v>
      </c>
      <c r="E23" s="6">
        <v>3813.7</v>
      </c>
      <c r="F23" s="4" t="s">
        <v>32</v>
      </c>
      <c r="G23" s="7">
        <f t="shared" si="0"/>
        <v>14301.375</v>
      </c>
    </row>
    <row r="24" spans="1:7" ht="31.5" x14ac:dyDescent="0.25">
      <c r="A24" s="3">
        <f>A23+1</f>
        <v>16</v>
      </c>
      <c r="B24" s="9" t="s">
        <v>33</v>
      </c>
      <c r="C24" s="10" t="s">
        <v>34</v>
      </c>
      <c r="D24" s="6">
        <f>7853.72*1.04</f>
        <v>8167.8688000000002</v>
      </c>
      <c r="E24" s="6">
        <v>2</v>
      </c>
      <c r="F24" s="4" t="s">
        <v>56</v>
      </c>
      <c r="G24" s="7">
        <f t="shared" si="0"/>
        <v>16335.7376</v>
      </c>
    </row>
    <row r="25" spans="1:7" x14ac:dyDescent="0.25">
      <c r="A25" s="3">
        <f t="shared" si="1"/>
        <v>17</v>
      </c>
      <c r="B25" s="9" t="s">
        <v>35</v>
      </c>
      <c r="C25" s="10" t="s">
        <v>10</v>
      </c>
      <c r="D25" s="6">
        <v>1.86</v>
      </c>
      <c r="E25" s="6">
        <v>3813.7</v>
      </c>
      <c r="F25" s="4" t="s">
        <v>56</v>
      </c>
      <c r="G25" s="7">
        <f t="shared" si="0"/>
        <v>7093.482</v>
      </c>
    </row>
    <row r="26" spans="1:7" x14ac:dyDescent="0.25">
      <c r="A26" s="3">
        <f t="shared" si="1"/>
        <v>18</v>
      </c>
      <c r="B26" s="9" t="s">
        <v>36</v>
      </c>
      <c r="C26" s="10" t="s">
        <v>37</v>
      </c>
      <c r="D26" s="6">
        <v>0.26</v>
      </c>
      <c r="E26" s="6">
        <v>3813.7</v>
      </c>
      <c r="F26" s="4" t="s">
        <v>56</v>
      </c>
      <c r="G26" s="7">
        <f t="shared" si="0"/>
        <v>991.56200000000001</v>
      </c>
    </row>
    <row r="27" spans="1:7" ht="32.25" customHeight="1" x14ac:dyDescent="0.25">
      <c r="A27" s="3">
        <f t="shared" si="1"/>
        <v>19</v>
      </c>
      <c r="B27" s="21" t="s">
        <v>38</v>
      </c>
      <c r="C27" s="8" t="s">
        <v>10</v>
      </c>
      <c r="D27" s="6">
        <v>1.48</v>
      </c>
      <c r="E27" s="6">
        <v>3813.7</v>
      </c>
      <c r="F27" s="4" t="s">
        <v>56</v>
      </c>
      <c r="G27" s="7">
        <f t="shared" si="0"/>
        <v>5644.2759999999998</v>
      </c>
    </row>
    <row r="28" spans="1:7" s="2" customFormat="1" ht="47.25" x14ac:dyDescent="0.25">
      <c r="A28" s="20">
        <f t="shared" si="1"/>
        <v>20</v>
      </c>
      <c r="B28" s="22" t="s">
        <v>66</v>
      </c>
      <c r="C28" s="11" t="s">
        <v>10</v>
      </c>
      <c r="D28" s="12">
        <v>2.87</v>
      </c>
      <c r="E28" s="6">
        <v>3813.7</v>
      </c>
      <c r="F28" s="70" t="s">
        <v>21</v>
      </c>
      <c r="G28" s="7">
        <f t="shared" si="0"/>
        <v>10945.319</v>
      </c>
    </row>
    <row r="29" spans="1:7" s="28" customFormat="1" x14ac:dyDescent="0.25">
      <c r="A29" s="80" t="s">
        <v>41</v>
      </c>
      <c r="B29" s="81"/>
      <c r="C29" s="80"/>
      <c r="D29" s="80"/>
      <c r="E29" s="80"/>
      <c r="F29" s="80"/>
      <c r="G29" s="34">
        <f>SUM(G9:G28)+0.02</f>
        <v>73998.901599999997</v>
      </c>
    </row>
    <row r="30" spans="1:7" s="2" customFormat="1" x14ac:dyDescent="0.25">
      <c r="A30" s="82" t="s">
        <v>40</v>
      </c>
      <c r="B30" s="82"/>
      <c r="C30" s="82"/>
      <c r="D30" s="82"/>
      <c r="E30" s="82"/>
      <c r="F30" s="82"/>
      <c r="G30" s="82"/>
    </row>
    <row r="31" spans="1:7" s="2" customFormat="1" ht="42.75" customHeight="1" x14ac:dyDescent="0.25">
      <c r="A31" s="29" t="s">
        <v>0</v>
      </c>
      <c r="B31" s="29" t="s">
        <v>1</v>
      </c>
      <c r="C31" s="29" t="s">
        <v>2</v>
      </c>
      <c r="D31" s="29" t="s">
        <v>3</v>
      </c>
      <c r="E31" s="29" t="s">
        <v>4</v>
      </c>
      <c r="F31" s="30" t="s">
        <v>58</v>
      </c>
      <c r="G31" s="18" t="s">
        <v>5</v>
      </c>
    </row>
    <row r="32" spans="1:7" s="2" customFormat="1" ht="28.15" customHeight="1" x14ac:dyDescent="0.25">
      <c r="A32" s="29">
        <v>1</v>
      </c>
      <c r="B32" s="31" t="s">
        <v>40</v>
      </c>
      <c r="C32" s="32"/>
      <c r="D32" s="12"/>
      <c r="E32" s="12"/>
      <c r="F32" s="30" t="s">
        <v>61</v>
      </c>
      <c r="G32" s="18">
        <v>0</v>
      </c>
    </row>
    <row r="33" spans="1:7" s="2" customFormat="1" ht="36.6" customHeight="1" x14ac:dyDescent="0.25">
      <c r="A33" s="29">
        <v>2</v>
      </c>
      <c r="B33" s="22" t="s">
        <v>6</v>
      </c>
      <c r="C33" s="29" t="s">
        <v>7</v>
      </c>
      <c r="D33" s="12">
        <v>14.62</v>
      </c>
      <c r="E33" s="12">
        <v>1680</v>
      </c>
      <c r="F33" s="30" t="s">
        <v>62</v>
      </c>
      <c r="G33" s="18">
        <v>0</v>
      </c>
    </row>
    <row r="34" spans="1:7" s="2" customFormat="1" ht="34.5" customHeight="1" x14ac:dyDescent="0.25">
      <c r="A34" s="29">
        <f>A33+1</f>
        <v>3</v>
      </c>
      <c r="B34" s="22" t="s">
        <v>8</v>
      </c>
      <c r="C34" s="29" t="s">
        <v>7</v>
      </c>
      <c r="D34" s="12">
        <v>10.55</v>
      </c>
      <c r="E34" s="12">
        <v>1680</v>
      </c>
      <c r="F34" s="30" t="s">
        <v>62</v>
      </c>
      <c r="G34" s="18">
        <v>0</v>
      </c>
    </row>
    <row r="35" spans="1:7" s="33" customFormat="1" x14ac:dyDescent="0.25">
      <c r="A35" s="83" t="s">
        <v>41</v>
      </c>
      <c r="B35" s="83"/>
      <c r="C35" s="83"/>
      <c r="D35" s="83"/>
      <c r="E35" s="83"/>
      <c r="F35" s="83"/>
      <c r="G35" s="35">
        <f>SUM(G32:G34)</f>
        <v>0</v>
      </c>
    </row>
    <row r="36" spans="1:7" s="28" customFormat="1" x14ac:dyDescent="0.25">
      <c r="A36" s="80" t="s">
        <v>43</v>
      </c>
      <c r="B36" s="80"/>
      <c r="C36" s="80"/>
      <c r="D36" s="80"/>
      <c r="E36" s="80"/>
      <c r="F36" s="80"/>
      <c r="G36" s="34">
        <f>G29+G35</f>
        <v>73998.901599999997</v>
      </c>
    </row>
    <row r="38" spans="1:7" ht="22.5" customHeight="1" x14ac:dyDescent="0.3">
      <c r="A38" s="77" t="s">
        <v>83</v>
      </c>
      <c r="B38" s="78"/>
      <c r="C38" s="78"/>
      <c r="D38" s="78"/>
      <c r="E38" s="78"/>
      <c r="F38" s="78"/>
      <c r="G38" s="78"/>
    </row>
    <row r="39" spans="1:7" ht="23.25" customHeight="1" x14ac:dyDescent="0.3">
      <c r="A39" s="77" t="s">
        <v>79</v>
      </c>
      <c r="B39" s="78"/>
      <c r="C39" s="78"/>
      <c r="D39" s="78"/>
      <c r="E39" s="78"/>
      <c r="F39" s="78"/>
      <c r="G39" s="78"/>
    </row>
    <row r="40" spans="1:7" ht="24" customHeight="1" x14ac:dyDescent="0.3">
      <c r="A40" s="77" t="s">
        <v>47</v>
      </c>
      <c r="B40" s="77"/>
      <c r="C40" s="77"/>
      <c r="D40" s="77"/>
      <c r="E40" s="77"/>
      <c r="F40" s="77"/>
      <c r="G40" s="77"/>
    </row>
    <row r="41" spans="1:7" ht="27" customHeight="1" x14ac:dyDescent="0.3">
      <c r="A41" s="77" t="s">
        <v>48</v>
      </c>
      <c r="B41" s="78"/>
      <c r="C41" s="78"/>
      <c r="D41" s="78"/>
      <c r="E41" s="78"/>
      <c r="F41" s="78"/>
      <c r="G41" s="78"/>
    </row>
    <row r="42" spans="1:7" ht="43.5" customHeight="1" x14ac:dyDescent="0.3">
      <c r="A42" s="77" t="s">
        <v>49</v>
      </c>
      <c r="B42" s="78"/>
      <c r="C42" s="78"/>
      <c r="D42" s="78"/>
      <c r="E42" s="78"/>
      <c r="F42" s="78"/>
      <c r="G42" s="78"/>
    </row>
    <row r="43" spans="1:7" ht="18.75" x14ac:dyDescent="0.3">
      <c r="A43" s="40"/>
      <c r="C43" s="1" t="s">
        <v>50</v>
      </c>
    </row>
    <row r="45" spans="1:7" x14ac:dyDescent="0.25">
      <c r="B45" s="1" t="s">
        <v>51</v>
      </c>
      <c r="C45" s="1" t="s">
        <v>64</v>
      </c>
      <c r="F45" s="42"/>
    </row>
    <row r="47" spans="1:7" x14ac:dyDescent="0.25">
      <c r="B47" s="1" t="s">
        <v>52</v>
      </c>
      <c r="C47" s="41" t="s">
        <v>53</v>
      </c>
      <c r="F47" s="42"/>
    </row>
  </sheetData>
  <mergeCells count="12">
    <mergeCell ref="A42:G42"/>
    <mergeCell ref="B2:G2"/>
    <mergeCell ref="A5:G5"/>
    <mergeCell ref="A6:G6"/>
    <mergeCell ref="A29:F29"/>
    <mergeCell ref="A30:G30"/>
    <mergeCell ref="A35:F35"/>
    <mergeCell ref="A36:F36"/>
    <mergeCell ref="A38:G38"/>
    <mergeCell ref="A39:G39"/>
    <mergeCell ref="A40:G40"/>
    <mergeCell ref="A41:G41"/>
  </mergeCells>
  <pageMargins left="0.6692913385826772" right="0.39370078740157483" top="0.2" bottom="0.15748031496062992" header="0.15748031496062992" footer="0.15748031496062992"/>
  <pageSetup paperSize="9" scale="49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view="pageBreakPreview" topLeftCell="A19" zoomScale="70" zoomScaleNormal="100" zoomScaleSheetLayoutView="70" workbookViewId="0">
      <selection activeCell="D24" sqref="D24"/>
    </sheetView>
  </sheetViews>
  <sheetFormatPr defaultRowHeight="15.75" x14ac:dyDescent="0.25"/>
  <cols>
    <col min="1" max="1" width="5.85546875" style="1" customWidth="1"/>
    <col min="2" max="2" width="55.5703125" style="1" customWidth="1"/>
    <col min="3" max="3" width="22.5703125" style="1" customWidth="1"/>
    <col min="4" max="4" width="14.7109375" style="1" customWidth="1"/>
    <col min="5" max="5" width="12.42578125" style="1" customWidth="1"/>
    <col min="6" max="6" width="31.140625" style="13" customWidth="1"/>
    <col min="7" max="7" width="34" style="15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3" width="9.140625" style="1"/>
    <col min="16374" max="16384" width="8.85546875" style="1" customWidth="1"/>
  </cols>
  <sheetData>
    <row r="1" spans="1:14" s="23" customFormat="1" x14ac:dyDescent="0.25">
      <c r="F1" s="24"/>
    </row>
    <row r="2" spans="1:14" s="36" customFormat="1" ht="39" customHeight="1" x14ac:dyDescent="0.25">
      <c r="B2" s="79" t="s">
        <v>86</v>
      </c>
      <c r="C2" s="79"/>
      <c r="D2" s="79"/>
      <c r="E2" s="79"/>
      <c r="F2" s="79"/>
      <c r="G2" s="79"/>
    </row>
    <row r="3" spans="1:14" s="39" customFormat="1" ht="18.75" x14ac:dyDescent="0.3">
      <c r="A3" s="37"/>
      <c r="B3" s="38" t="s">
        <v>45</v>
      </c>
      <c r="C3" s="38"/>
      <c r="D3" s="71"/>
      <c r="E3" s="71"/>
      <c r="F3" s="71"/>
      <c r="G3" s="69">
        <v>44742</v>
      </c>
    </row>
    <row r="4" spans="1:14" s="26" customFormat="1" ht="13.5" customHeight="1" x14ac:dyDescent="0.25">
      <c r="A4" s="25"/>
      <c r="B4" s="25"/>
      <c r="C4" s="25"/>
      <c r="D4" s="25"/>
      <c r="E4" s="25"/>
      <c r="F4" s="25"/>
      <c r="G4" s="25"/>
    </row>
    <row r="5" spans="1:14" s="23" customFormat="1" ht="99" customHeight="1" x14ac:dyDescent="0.3">
      <c r="A5" s="77" t="s">
        <v>65</v>
      </c>
      <c r="B5" s="78"/>
      <c r="C5" s="78"/>
      <c r="D5" s="78"/>
      <c r="E5" s="78"/>
      <c r="F5" s="78"/>
      <c r="G5" s="78"/>
    </row>
    <row r="6" spans="1:14" s="23" customFormat="1" ht="63" customHeight="1" x14ac:dyDescent="0.3">
      <c r="A6" s="77" t="s">
        <v>46</v>
      </c>
      <c r="B6" s="78"/>
      <c r="C6" s="78"/>
      <c r="D6" s="78"/>
      <c r="E6" s="78"/>
      <c r="F6" s="78"/>
      <c r="G6" s="78"/>
    </row>
    <row r="7" spans="1:14" s="23" customFormat="1" ht="20.25" customHeight="1" x14ac:dyDescent="0.25">
      <c r="A7" s="27"/>
      <c r="B7" s="27"/>
      <c r="C7" s="27"/>
      <c r="D7" s="27"/>
      <c r="E7" s="27"/>
      <c r="F7" s="27"/>
      <c r="G7" s="27"/>
    </row>
    <row r="8" spans="1:14" ht="51" customHeight="1" x14ac:dyDescent="0.2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4" t="s">
        <v>58</v>
      </c>
      <c r="G8" s="7" t="s">
        <v>5</v>
      </c>
      <c r="H8" s="16"/>
      <c r="I8" s="17"/>
      <c r="J8" s="17"/>
      <c r="K8" s="17"/>
      <c r="L8" s="17"/>
      <c r="M8" s="17"/>
      <c r="N8" s="17"/>
    </row>
    <row r="9" spans="1:14" ht="47.25" x14ac:dyDescent="0.25">
      <c r="A9" s="3">
        <v>1</v>
      </c>
      <c r="B9" s="5" t="s">
        <v>9</v>
      </c>
      <c r="C9" s="3" t="s">
        <v>10</v>
      </c>
      <c r="D9" s="6">
        <v>0.35</v>
      </c>
      <c r="E9" s="6">
        <v>3813.7</v>
      </c>
      <c r="F9" s="4" t="s">
        <v>11</v>
      </c>
      <c r="G9" s="7">
        <f>D9*E9</f>
        <v>1334.7949999999998</v>
      </c>
    </row>
    <row r="10" spans="1:14" ht="47.25" x14ac:dyDescent="0.25">
      <c r="A10" s="3">
        <f>A9+1</f>
        <v>2</v>
      </c>
      <c r="B10" s="5" t="s">
        <v>57</v>
      </c>
      <c r="C10" s="3" t="s">
        <v>10</v>
      </c>
      <c r="D10" s="6">
        <v>0.09</v>
      </c>
      <c r="E10" s="6">
        <v>3813.7</v>
      </c>
      <c r="F10" s="4" t="s">
        <v>11</v>
      </c>
      <c r="G10" s="7">
        <f t="shared" ref="G10:G28" si="0">D10*E10</f>
        <v>343.23299999999995</v>
      </c>
    </row>
    <row r="11" spans="1:14" ht="47.25" x14ac:dyDescent="0.25">
      <c r="A11" s="3">
        <f t="shared" ref="A11:A28" si="1">A10+1</f>
        <v>3</v>
      </c>
      <c r="B11" s="5" t="s">
        <v>13</v>
      </c>
      <c r="C11" s="3" t="s">
        <v>12</v>
      </c>
      <c r="D11" s="6">
        <v>0.17</v>
      </c>
      <c r="E11" s="6">
        <v>3813.7</v>
      </c>
      <c r="F11" s="4" t="s">
        <v>11</v>
      </c>
      <c r="G11" s="7">
        <f t="shared" si="0"/>
        <v>648.32900000000006</v>
      </c>
    </row>
    <row r="12" spans="1:14" ht="30" customHeight="1" x14ac:dyDescent="0.25">
      <c r="A12" s="3">
        <f t="shared" si="1"/>
        <v>4</v>
      </c>
      <c r="B12" s="5" t="s">
        <v>14</v>
      </c>
      <c r="C12" s="3" t="s">
        <v>15</v>
      </c>
      <c r="D12" s="6">
        <v>7.0000000000000007E-2</v>
      </c>
      <c r="E12" s="6">
        <v>3813.7</v>
      </c>
      <c r="F12" s="4" t="s">
        <v>11</v>
      </c>
      <c r="G12" s="7">
        <f t="shared" si="0"/>
        <v>266.959</v>
      </c>
    </row>
    <row r="13" spans="1:14" ht="78.75" x14ac:dyDescent="0.25">
      <c r="A13" s="3">
        <f t="shared" si="1"/>
        <v>5</v>
      </c>
      <c r="B13" s="5" t="s">
        <v>16</v>
      </c>
      <c r="C13" s="3" t="s">
        <v>17</v>
      </c>
      <c r="D13" s="6">
        <v>0.04</v>
      </c>
      <c r="E13" s="6">
        <v>3813.7</v>
      </c>
      <c r="F13" s="4" t="s">
        <v>11</v>
      </c>
      <c r="G13" s="7">
        <f t="shared" si="0"/>
        <v>152.548</v>
      </c>
    </row>
    <row r="14" spans="1:14" ht="63" x14ac:dyDescent="0.25">
      <c r="A14" s="3">
        <f t="shared" si="1"/>
        <v>6</v>
      </c>
      <c r="B14" s="5" t="s">
        <v>19</v>
      </c>
      <c r="C14" s="3" t="s">
        <v>20</v>
      </c>
      <c r="D14" s="6">
        <v>0.21</v>
      </c>
      <c r="E14" s="6">
        <v>3813.7</v>
      </c>
      <c r="F14" s="4" t="s">
        <v>11</v>
      </c>
      <c r="G14" s="7">
        <f t="shared" si="0"/>
        <v>800.87699999999995</v>
      </c>
    </row>
    <row r="15" spans="1:14" ht="47.25" x14ac:dyDescent="0.25">
      <c r="A15" s="3">
        <f t="shared" si="1"/>
        <v>7</v>
      </c>
      <c r="B15" s="5" t="s">
        <v>59</v>
      </c>
      <c r="C15" s="3" t="s">
        <v>22</v>
      </c>
      <c r="D15" s="6">
        <v>0.19</v>
      </c>
      <c r="E15" s="6">
        <v>3813.7</v>
      </c>
      <c r="F15" s="4" t="s">
        <v>11</v>
      </c>
      <c r="G15" s="7">
        <f t="shared" si="0"/>
        <v>724.60299999999995</v>
      </c>
    </row>
    <row r="16" spans="1:14" ht="47.25" x14ac:dyDescent="0.25">
      <c r="A16" s="3">
        <f t="shared" si="1"/>
        <v>8</v>
      </c>
      <c r="B16" s="14" t="s">
        <v>42</v>
      </c>
      <c r="C16" s="3" t="s">
        <v>22</v>
      </c>
      <c r="D16" s="6">
        <v>0.2</v>
      </c>
      <c r="E16" s="6">
        <v>3813.7</v>
      </c>
      <c r="F16" s="4" t="s">
        <v>11</v>
      </c>
      <c r="G16" s="7">
        <f t="shared" si="0"/>
        <v>762.74</v>
      </c>
    </row>
    <row r="17" spans="1:7" ht="33" customHeight="1" x14ac:dyDescent="0.25">
      <c r="A17" s="3">
        <f t="shared" si="1"/>
        <v>9</v>
      </c>
      <c r="B17" s="5" t="s">
        <v>23</v>
      </c>
      <c r="C17" s="3" t="s">
        <v>10</v>
      </c>
      <c r="D17" s="6">
        <v>0.56000000000000005</v>
      </c>
      <c r="E17" s="6">
        <v>3813.7</v>
      </c>
      <c r="F17" s="4" t="s">
        <v>56</v>
      </c>
      <c r="G17" s="7">
        <f t="shared" si="0"/>
        <v>2135.672</v>
      </c>
    </row>
    <row r="18" spans="1:7" ht="23.25" customHeight="1" x14ac:dyDescent="0.25">
      <c r="A18" s="3">
        <f t="shared" si="1"/>
        <v>10</v>
      </c>
      <c r="B18" s="5" t="s">
        <v>24</v>
      </c>
      <c r="C18" s="3" t="s">
        <v>10</v>
      </c>
      <c r="D18" s="6">
        <v>0.47</v>
      </c>
      <c r="E18" s="6">
        <v>3813.7</v>
      </c>
      <c r="F18" s="4" t="s">
        <v>56</v>
      </c>
      <c r="G18" s="7">
        <f t="shared" si="0"/>
        <v>1792.4389999999999</v>
      </c>
    </row>
    <row r="19" spans="1:7" ht="31.5" customHeight="1" x14ac:dyDescent="0.25">
      <c r="A19" s="3">
        <f t="shared" si="1"/>
        <v>11</v>
      </c>
      <c r="B19" s="5" t="s">
        <v>25</v>
      </c>
      <c r="C19" s="3" t="s">
        <v>22</v>
      </c>
      <c r="D19" s="6">
        <v>0.05</v>
      </c>
      <c r="E19" s="6">
        <v>3813.7</v>
      </c>
      <c r="F19" s="4" t="s">
        <v>26</v>
      </c>
      <c r="G19" s="7">
        <f t="shared" si="0"/>
        <v>190.685</v>
      </c>
    </row>
    <row r="20" spans="1:7" ht="99" customHeight="1" x14ac:dyDescent="0.25">
      <c r="A20" s="3">
        <f t="shared" si="1"/>
        <v>12</v>
      </c>
      <c r="B20" s="5" t="s">
        <v>27</v>
      </c>
      <c r="C20" s="3" t="s">
        <v>22</v>
      </c>
      <c r="D20" s="6">
        <v>0.09</v>
      </c>
      <c r="E20" s="6">
        <v>3813.7</v>
      </c>
      <c r="F20" s="4" t="s">
        <v>28</v>
      </c>
      <c r="G20" s="7">
        <f t="shared" si="0"/>
        <v>343.23299999999995</v>
      </c>
    </row>
    <row r="21" spans="1:7" ht="24.75" customHeight="1" x14ac:dyDescent="0.25">
      <c r="A21" s="3">
        <f t="shared" si="1"/>
        <v>13</v>
      </c>
      <c r="B21" s="19" t="s">
        <v>60</v>
      </c>
      <c r="C21" s="3" t="s">
        <v>29</v>
      </c>
      <c r="D21" s="6">
        <v>0.28000000000000003</v>
      </c>
      <c r="E21" s="6">
        <v>3813.7</v>
      </c>
      <c r="F21" s="4" t="s">
        <v>18</v>
      </c>
      <c r="G21" s="7">
        <f t="shared" si="0"/>
        <v>1067.836</v>
      </c>
    </row>
    <row r="22" spans="1:7" ht="31.5" x14ac:dyDescent="0.25">
      <c r="A22" s="3">
        <f t="shared" si="1"/>
        <v>14</v>
      </c>
      <c r="B22" s="5" t="s">
        <v>54</v>
      </c>
      <c r="C22" s="3" t="s">
        <v>30</v>
      </c>
      <c r="D22" s="6">
        <v>2.13</v>
      </c>
      <c r="E22" s="6">
        <v>3813.7</v>
      </c>
      <c r="F22" s="4" t="s">
        <v>56</v>
      </c>
      <c r="G22" s="7">
        <f>D22*E22</f>
        <v>8123.1809999999996</v>
      </c>
    </row>
    <row r="23" spans="1:7" ht="31.5" x14ac:dyDescent="0.25">
      <c r="A23" s="3">
        <f t="shared" si="1"/>
        <v>15</v>
      </c>
      <c r="B23" s="5" t="s">
        <v>63</v>
      </c>
      <c r="C23" s="3" t="s">
        <v>31</v>
      </c>
      <c r="D23" s="6">
        <v>3.75</v>
      </c>
      <c r="E23" s="6">
        <v>3813.7</v>
      </c>
      <c r="F23" s="4" t="s">
        <v>32</v>
      </c>
      <c r="G23" s="7">
        <f t="shared" si="0"/>
        <v>14301.375</v>
      </c>
    </row>
    <row r="24" spans="1:7" ht="31.5" x14ac:dyDescent="0.25">
      <c r="A24" s="3">
        <f>A23+1</f>
        <v>16</v>
      </c>
      <c r="B24" s="9" t="s">
        <v>33</v>
      </c>
      <c r="C24" s="10" t="s">
        <v>34</v>
      </c>
      <c r="D24" s="6">
        <f>7853.72*1.04</f>
        <v>8167.8688000000002</v>
      </c>
      <c r="E24" s="6">
        <v>2</v>
      </c>
      <c r="F24" s="4" t="s">
        <v>56</v>
      </c>
      <c r="G24" s="7">
        <f t="shared" si="0"/>
        <v>16335.7376</v>
      </c>
    </row>
    <row r="25" spans="1:7" x14ac:dyDescent="0.25">
      <c r="A25" s="3">
        <f t="shared" si="1"/>
        <v>17</v>
      </c>
      <c r="B25" s="9" t="s">
        <v>35</v>
      </c>
      <c r="C25" s="10" t="s">
        <v>10</v>
      </c>
      <c r="D25" s="6">
        <v>1.86</v>
      </c>
      <c r="E25" s="6">
        <v>3813.7</v>
      </c>
      <c r="F25" s="4" t="s">
        <v>56</v>
      </c>
      <c r="G25" s="7">
        <f t="shared" si="0"/>
        <v>7093.482</v>
      </c>
    </row>
    <row r="26" spans="1:7" x14ac:dyDescent="0.25">
      <c r="A26" s="3">
        <f t="shared" si="1"/>
        <v>18</v>
      </c>
      <c r="B26" s="9" t="s">
        <v>36</v>
      </c>
      <c r="C26" s="10" t="s">
        <v>37</v>
      </c>
      <c r="D26" s="6">
        <v>0.26</v>
      </c>
      <c r="E26" s="6">
        <v>3813.7</v>
      </c>
      <c r="F26" s="4" t="s">
        <v>56</v>
      </c>
      <c r="G26" s="7">
        <f t="shared" si="0"/>
        <v>991.56200000000001</v>
      </c>
    </row>
    <row r="27" spans="1:7" ht="32.25" customHeight="1" x14ac:dyDescent="0.25">
      <c r="A27" s="3">
        <f t="shared" si="1"/>
        <v>19</v>
      </c>
      <c r="B27" s="21" t="s">
        <v>38</v>
      </c>
      <c r="C27" s="8" t="s">
        <v>10</v>
      </c>
      <c r="D27" s="6">
        <v>1.48</v>
      </c>
      <c r="E27" s="6">
        <v>3813.7</v>
      </c>
      <c r="F27" s="4" t="s">
        <v>56</v>
      </c>
      <c r="G27" s="7">
        <f t="shared" si="0"/>
        <v>5644.2759999999998</v>
      </c>
    </row>
    <row r="28" spans="1:7" s="2" customFormat="1" ht="47.25" x14ac:dyDescent="0.25">
      <c r="A28" s="20">
        <f t="shared" si="1"/>
        <v>20</v>
      </c>
      <c r="B28" s="22" t="s">
        <v>66</v>
      </c>
      <c r="C28" s="11" t="s">
        <v>10</v>
      </c>
      <c r="D28" s="12">
        <v>2.87</v>
      </c>
      <c r="E28" s="6">
        <v>3813.7</v>
      </c>
      <c r="F28" s="70" t="s">
        <v>21</v>
      </c>
      <c r="G28" s="7">
        <f t="shared" si="0"/>
        <v>10945.319</v>
      </c>
    </row>
    <row r="29" spans="1:7" s="28" customFormat="1" x14ac:dyDescent="0.25">
      <c r="A29" s="80" t="s">
        <v>41</v>
      </c>
      <c r="B29" s="81"/>
      <c r="C29" s="80"/>
      <c r="D29" s="80"/>
      <c r="E29" s="80"/>
      <c r="F29" s="80"/>
      <c r="G29" s="34">
        <f>SUM(G9:G28)+0.02</f>
        <v>73998.901599999997</v>
      </c>
    </row>
    <row r="30" spans="1:7" s="2" customFormat="1" x14ac:dyDescent="0.25">
      <c r="A30" s="82" t="s">
        <v>40</v>
      </c>
      <c r="B30" s="82"/>
      <c r="C30" s="82"/>
      <c r="D30" s="82"/>
      <c r="E30" s="82"/>
      <c r="F30" s="82"/>
      <c r="G30" s="82"/>
    </row>
    <row r="31" spans="1:7" s="2" customFormat="1" ht="42.75" customHeight="1" x14ac:dyDescent="0.25">
      <c r="A31" s="29" t="s">
        <v>0</v>
      </c>
      <c r="B31" s="29" t="s">
        <v>1</v>
      </c>
      <c r="C31" s="29" t="s">
        <v>2</v>
      </c>
      <c r="D31" s="29" t="s">
        <v>3</v>
      </c>
      <c r="E31" s="29" t="s">
        <v>4</v>
      </c>
      <c r="F31" s="30" t="s">
        <v>58</v>
      </c>
      <c r="G31" s="18" t="s">
        <v>5</v>
      </c>
    </row>
    <row r="32" spans="1:7" s="2" customFormat="1" ht="28.15" customHeight="1" x14ac:dyDescent="0.25">
      <c r="A32" s="29">
        <v>1</v>
      </c>
      <c r="B32" s="31" t="s">
        <v>40</v>
      </c>
      <c r="C32" s="32"/>
      <c r="D32" s="12"/>
      <c r="E32" s="12"/>
      <c r="F32" s="30" t="s">
        <v>61</v>
      </c>
      <c r="G32" s="18">
        <v>5573.65</v>
      </c>
    </row>
    <row r="33" spans="1:7" s="2" customFormat="1" ht="36.6" customHeight="1" x14ac:dyDescent="0.25">
      <c r="A33" s="29">
        <v>2</v>
      </c>
      <c r="B33" s="22" t="s">
        <v>6</v>
      </c>
      <c r="C33" s="29" t="s">
        <v>7</v>
      </c>
      <c r="D33" s="12">
        <v>14.62</v>
      </c>
      <c r="E33" s="12">
        <v>1680</v>
      </c>
      <c r="F33" s="30" t="s">
        <v>62</v>
      </c>
      <c r="G33" s="18">
        <v>0</v>
      </c>
    </row>
    <row r="34" spans="1:7" s="2" customFormat="1" ht="34.5" customHeight="1" x14ac:dyDescent="0.25">
      <c r="A34" s="29">
        <f>A33+1</f>
        <v>3</v>
      </c>
      <c r="B34" s="22" t="s">
        <v>8</v>
      </c>
      <c r="C34" s="29" t="s">
        <v>7</v>
      </c>
      <c r="D34" s="12">
        <v>10.55</v>
      </c>
      <c r="E34" s="12">
        <v>1680</v>
      </c>
      <c r="F34" s="30" t="s">
        <v>62</v>
      </c>
      <c r="G34" s="18">
        <v>0</v>
      </c>
    </row>
    <row r="35" spans="1:7" s="33" customFormat="1" x14ac:dyDescent="0.25">
      <c r="A35" s="83" t="s">
        <v>41</v>
      </c>
      <c r="B35" s="83"/>
      <c r="C35" s="83"/>
      <c r="D35" s="83"/>
      <c r="E35" s="83"/>
      <c r="F35" s="83"/>
      <c r="G35" s="35">
        <f>SUM(G32:G34)</f>
        <v>5573.65</v>
      </c>
    </row>
    <row r="36" spans="1:7" s="28" customFormat="1" x14ac:dyDescent="0.25">
      <c r="A36" s="80" t="s">
        <v>43</v>
      </c>
      <c r="B36" s="80"/>
      <c r="C36" s="80"/>
      <c r="D36" s="80"/>
      <c r="E36" s="80"/>
      <c r="F36" s="80"/>
      <c r="G36" s="34">
        <f>G29+G35</f>
        <v>79572.551599999992</v>
      </c>
    </row>
    <row r="38" spans="1:7" ht="22.5" customHeight="1" x14ac:dyDescent="0.3">
      <c r="A38" s="77" t="s">
        <v>85</v>
      </c>
      <c r="B38" s="78"/>
      <c r="C38" s="78"/>
      <c r="D38" s="78"/>
      <c r="E38" s="78"/>
      <c r="F38" s="78"/>
      <c r="G38" s="78"/>
    </row>
    <row r="39" spans="1:7" ht="23.25" customHeight="1" x14ac:dyDescent="0.3">
      <c r="A39" s="77" t="s">
        <v>87</v>
      </c>
      <c r="B39" s="78"/>
      <c r="C39" s="78"/>
      <c r="D39" s="78"/>
      <c r="E39" s="78"/>
      <c r="F39" s="78"/>
      <c r="G39" s="78"/>
    </row>
    <row r="40" spans="1:7" ht="24" customHeight="1" x14ac:dyDescent="0.3">
      <c r="A40" s="77" t="s">
        <v>47</v>
      </c>
      <c r="B40" s="77"/>
      <c r="C40" s="77"/>
      <c r="D40" s="77"/>
      <c r="E40" s="77"/>
      <c r="F40" s="77"/>
      <c r="G40" s="77"/>
    </row>
    <row r="41" spans="1:7" ht="27" customHeight="1" x14ac:dyDescent="0.3">
      <c r="A41" s="77" t="s">
        <v>48</v>
      </c>
      <c r="B41" s="78"/>
      <c r="C41" s="78"/>
      <c r="D41" s="78"/>
      <c r="E41" s="78"/>
      <c r="F41" s="78"/>
      <c r="G41" s="78"/>
    </row>
    <row r="42" spans="1:7" ht="43.5" customHeight="1" x14ac:dyDescent="0.3">
      <c r="A42" s="77" t="s">
        <v>49</v>
      </c>
      <c r="B42" s="78"/>
      <c r="C42" s="78"/>
      <c r="D42" s="78"/>
      <c r="E42" s="78"/>
      <c r="F42" s="78"/>
      <c r="G42" s="78"/>
    </row>
    <row r="43" spans="1:7" ht="18.75" x14ac:dyDescent="0.3">
      <c r="A43" s="40"/>
      <c r="C43" s="1" t="s">
        <v>50</v>
      </c>
    </row>
    <row r="45" spans="1:7" x14ac:dyDescent="0.25">
      <c r="B45" s="1" t="s">
        <v>51</v>
      </c>
      <c r="C45" s="1" t="s">
        <v>64</v>
      </c>
      <c r="F45" s="42"/>
    </row>
    <row r="47" spans="1:7" x14ac:dyDescent="0.25">
      <c r="B47" s="1" t="s">
        <v>52</v>
      </c>
      <c r="C47" s="41" t="s">
        <v>53</v>
      </c>
      <c r="F47" s="42"/>
    </row>
  </sheetData>
  <mergeCells count="12">
    <mergeCell ref="A42:G42"/>
    <mergeCell ref="B2:G2"/>
    <mergeCell ref="A5:G5"/>
    <mergeCell ref="A6:G6"/>
    <mergeCell ref="A29:F29"/>
    <mergeCell ref="A30:G30"/>
    <mergeCell ref="A35:F35"/>
    <mergeCell ref="A36:F36"/>
    <mergeCell ref="A38:G38"/>
    <mergeCell ref="A39:G39"/>
    <mergeCell ref="A40:G40"/>
    <mergeCell ref="A41:G41"/>
  </mergeCells>
  <pageMargins left="0.6692913385826772" right="0.39370078740157483" top="0.2" bottom="0.15748031496062992" header="0.15748031496062992" footer="0.15748031496062992"/>
  <pageSetup paperSize="9" scale="49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view="pageBreakPreview" topLeftCell="A19" zoomScale="70" zoomScaleNormal="100" zoomScaleSheetLayoutView="70" workbookViewId="0">
      <selection activeCell="D24" sqref="D24"/>
    </sheetView>
  </sheetViews>
  <sheetFormatPr defaultRowHeight="15.75" x14ac:dyDescent="0.25"/>
  <cols>
    <col min="1" max="1" width="5.85546875" style="1" customWidth="1"/>
    <col min="2" max="2" width="55.5703125" style="1" customWidth="1"/>
    <col min="3" max="3" width="22.5703125" style="1" customWidth="1"/>
    <col min="4" max="4" width="14.7109375" style="1" customWidth="1"/>
    <col min="5" max="5" width="12.42578125" style="1" customWidth="1"/>
    <col min="6" max="6" width="31.140625" style="13" customWidth="1"/>
    <col min="7" max="7" width="34" style="15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3" width="9.140625" style="1"/>
    <col min="16374" max="16384" width="8.85546875" style="1" customWidth="1"/>
  </cols>
  <sheetData>
    <row r="1" spans="1:14" s="23" customFormat="1" x14ac:dyDescent="0.25">
      <c r="F1" s="24"/>
    </row>
    <row r="2" spans="1:14" s="36" customFormat="1" ht="39" customHeight="1" x14ac:dyDescent="0.25">
      <c r="B2" s="79" t="s">
        <v>88</v>
      </c>
      <c r="C2" s="79"/>
      <c r="D2" s="79"/>
      <c r="E2" s="79"/>
      <c r="F2" s="79"/>
      <c r="G2" s="79"/>
    </row>
    <row r="3" spans="1:14" s="39" customFormat="1" ht="18.75" x14ac:dyDescent="0.3">
      <c r="A3" s="37"/>
      <c r="B3" s="38" t="s">
        <v>45</v>
      </c>
      <c r="C3" s="38"/>
      <c r="D3" s="71"/>
      <c r="E3" s="71"/>
      <c r="F3" s="71"/>
      <c r="G3" s="69">
        <v>44773</v>
      </c>
    </row>
    <row r="4" spans="1:14" s="26" customFormat="1" ht="13.5" customHeight="1" x14ac:dyDescent="0.25">
      <c r="A4" s="25"/>
      <c r="B4" s="25"/>
      <c r="C4" s="25"/>
      <c r="D4" s="25"/>
      <c r="E4" s="25"/>
      <c r="F4" s="25"/>
      <c r="G4" s="25"/>
    </row>
    <row r="5" spans="1:14" s="23" customFormat="1" ht="99" customHeight="1" x14ac:dyDescent="0.3">
      <c r="A5" s="77" t="s">
        <v>65</v>
      </c>
      <c r="B5" s="78"/>
      <c r="C5" s="78"/>
      <c r="D5" s="78"/>
      <c r="E5" s="78"/>
      <c r="F5" s="78"/>
      <c r="G5" s="78"/>
    </row>
    <row r="6" spans="1:14" s="23" customFormat="1" ht="63" customHeight="1" x14ac:dyDescent="0.3">
      <c r="A6" s="77" t="s">
        <v>46</v>
      </c>
      <c r="B6" s="78"/>
      <c r="C6" s="78"/>
      <c r="D6" s="78"/>
      <c r="E6" s="78"/>
      <c r="F6" s="78"/>
      <c r="G6" s="78"/>
    </row>
    <row r="7" spans="1:14" s="23" customFormat="1" ht="20.25" customHeight="1" x14ac:dyDescent="0.25">
      <c r="A7" s="27"/>
      <c r="B7" s="27"/>
      <c r="C7" s="27"/>
      <c r="D7" s="27"/>
      <c r="E7" s="27"/>
      <c r="F7" s="27"/>
      <c r="G7" s="27"/>
    </row>
    <row r="8" spans="1:14" ht="51" customHeight="1" x14ac:dyDescent="0.2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4" t="s">
        <v>58</v>
      </c>
      <c r="G8" s="7" t="s">
        <v>5</v>
      </c>
      <c r="H8" s="16"/>
      <c r="I8" s="17"/>
      <c r="J8" s="17"/>
      <c r="K8" s="17"/>
      <c r="L8" s="17"/>
      <c r="M8" s="17"/>
      <c r="N8" s="17"/>
    </row>
    <row r="9" spans="1:14" ht="47.25" x14ac:dyDescent="0.25">
      <c r="A9" s="3">
        <v>1</v>
      </c>
      <c r="B9" s="5" t="s">
        <v>9</v>
      </c>
      <c r="C9" s="3" t="s">
        <v>10</v>
      </c>
      <c r="D9" s="6">
        <v>0.35</v>
      </c>
      <c r="E9" s="6">
        <v>3813.7</v>
      </c>
      <c r="F9" s="4" t="s">
        <v>11</v>
      </c>
      <c r="G9" s="7">
        <f>D9*E9</f>
        <v>1334.7949999999998</v>
      </c>
    </row>
    <row r="10" spans="1:14" ht="47.25" x14ac:dyDescent="0.25">
      <c r="A10" s="3">
        <f>A9+1</f>
        <v>2</v>
      </c>
      <c r="B10" s="5" t="s">
        <v>57</v>
      </c>
      <c r="C10" s="3" t="s">
        <v>10</v>
      </c>
      <c r="D10" s="6">
        <v>0.09</v>
      </c>
      <c r="E10" s="6">
        <v>3813.7</v>
      </c>
      <c r="F10" s="4" t="s">
        <v>11</v>
      </c>
      <c r="G10" s="7">
        <f t="shared" ref="G10:G28" si="0">D10*E10</f>
        <v>343.23299999999995</v>
      </c>
    </row>
    <row r="11" spans="1:14" ht="47.25" x14ac:dyDescent="0.25">
      <c r="A11" s="3">
        <f t="shared" ref="A11:A28" si="1">A10+1</f>
        <v>3</v>
      </c>
      <c r="B11" s="5" t="s">
        <v>13</v>
      </c>
      <c r="C11" s="3" t="s">
        <v>12</v>
      </c>
      <c r="D11" s="6">
        <v>0.17</v>
      </c>
      <c r="E11" s="6">
        <v>3813.7</v>
      </c>
      <c r="F11" s="4" t="s">
        <v>11</v>
      </c>
      <c r="G11" s="7">
        <f t="shared" si="0"/>
        <v>648.32900000000006</v>
      </c>
    </row>
    <row r="12" spans="1:14" ht="30" customHeight="1" x14ac:dyDescent="0.25">
      <c r="A12" s="3">
        <f t="shared" si="1"/>
        <v>4</v>
      </c>
      <c r="B12" s="5" t="s">
        <v>14</v>
      </c>
      <c r="C12" s="3" t="s">
        <v>15</v>
      </c>
      <c r="D12" s="6">
        <v>7.0000000000000007E-2</v>
      </c>
      <c r="E12" s="6">
        <v>3813.7</v>
      </c>
      <c r="F12" s="4" t="s">
        <v>11</v>
      </c>
      <c r="G12" s="7">
        <f t="shared" si="0"/>
        <v>266.959</v>
      </c>
    </row>
    <row r="13" spans="1:14" ht="78.75" x14ac:dyDescent="0.25">
      <c r="A13" s="3">
        <f t="shared" si="1"/>
        <v>5</v>
      </c>
      <c r="B13" s="5" t="s">
        <v>16</v>
      </c>
      <c r="C13" s="3" t="s">
        <v>17</v>
      </c>
      <c r="D13" s="6">
        <v>0.04</v>
      </c>
      <c r="E13" s="6">
        <v>3813.7</v>
      </c>
      <c r="F13" s="4" t="s">
        <v>11</v>
      </c>
      <c r="G13" s="7">
        <f t="shared" si="0"/>
        <v>152.548</v>
      </c>
    </row>
    <row r="14" spans="1:14" ht="63" x14ac:dyDescent="0.25">
      <c r="A14" s="3">
        <f t="shared" si="1"/>
        <v>6</v>
      </c>
      <c r="B14" s="5" t="s">
        <v>19</v>
      </c>
      <c r="C14" s="3" t="s">
        <v>20</v>
      </c>
      <c r="D14" s="6">
        <v>0.21</v>
      </c>
      <c r="E14" s="6">
        <v>3813.7</v>
      </c>
      <c r="F14" s="4" t="s">
        <v>11</v>
      </c>
      <c r="G14" s="7">
        <f t="shared" si="0"/>
        <v>800.87699999999995</v>
      </c>
    </row>
    <row r="15" spans="1:14" ht="47.25" x14ac:dyDescent="0.25">
      <c r="A15" s="3">
        <f t="shared" si="1"/>
        <v>7</v>
      </c>
      <c r="B15" s="5" t="s">
        <v>59</v>
      </c>
      <c r="C15" s="3" t="s">
        <v>22</v>
      </c>
      <c r="D15" s="6">
        <v>0.19</v>
      </c>
      <c r="E15" s="6">
        <v>3813.7</v>
      </c>
      <c r="F15" s="4" t="s">
        <v>11</v>
      </c>
      <c r="G15" s="7">
        <f t="shared" si="0"/>
        <v>724.60299999999995</v>
      </c>
    </row>
    <row r="16" spans="1:14" ht="47.25" x14ac:dyDescent="0.25">
      <c r="A16" s="3">
        <f t="shared" si="1"/>
        <v>8</v>
      </c>
      <c r="B16" s="14" t="s">
        <v>42</v>
      </c>
      <c r="C16" s="3" t="s">
        <v>22</v>
      </c>
      <c r="D16" s="6">
        <v>0.2</v>
      </c>
      <c r="E16" s="6">
        <v>3813.7</v>
      </c>
      <c r="F16" s="4" t="s">
        <v>11</v>
      </c>
      <c r="G16" s="7">
        <f t="shared" si="0"/>
        <v>762.74</v>
      </c>
    </row>
    <row r="17" spans="1:7" ht="33" customHeight="1" x14ac:dyDescent="0.25">
      <c r="A17" s="3">
        <f t="shared" si="1"/>
        <v>9</v>
      </c>
      <c r="B17" s="5" t="s">
        <v>23</v>
      </c>
      <c r="C17" s="3" t="s">
        <v>10</v>
      </c>
      <c r="D17" s="6">
        <v>0.56000000000000005</v>
      </c>
      <c r="E17" s="6">
        <v>3813.7</v>
      </c>
      <c r="F17" s="4" t="s">
        <v>56</v>
      </c>
      <c r="G17" s="7">
        <f t="shared" si="0"/>
        <v>2135.672</v>
      </c>
    </row>
    <row r="18" spans="1:7" ht="23.25" customHeight="1" x14ac:dyDescent="0.25">
      <c r="A18" s="3">
        <f t="shared" si="1"/>
        <v>10</v>
      </c>
      <c r="B18" s="5" t="s">
        <v>24</v>
      </c>
      <c r="C18" s="3" t="s">
        <v>10</v>
      </c>
      <c r="D18" s="6">
        <v>0.47</v>
      </c>
      <c r="E18" s="6">
        <v>3813.7</v>
      </c>
      <c r="F18" s="4" t="s">
        <v>56</v>
      </c>
      <c r="G18" s="7">
        <f t="shared" si="0"/>
        <v>1792.4389999999999</v>
      </c>
    </row>
    <row r="19" spans="1:7" ht="31.5" customHeight="1" x14ac:dyDescent="0.25">
      <c r="A19" s="3">
        <f t="shared" si="1"/>
        <v>11</v>
      </c>
      <c r="B19" s="5" t="s">
        <v>25</v>
      </c>
      <c r="C19" s="3" t="s">
        <v>22</v>
      </c>
      <c r="D19" s="6">
        <v>0.05</v>
      </c>
      <c r="E19" s="6">
        <v>3813.7</v>
      </c>
      <c r="F19" s="4" t="s">
        <v>26</v>
      </c>
      <c r="G19" s="7">
        <f t="shared" si="0"/>
        <v>190.685</v>
      </c>
    </row>
    <row r="20" spans="1:7" ht="99" customHeight="1" x14ac:dyDescent="0.25">
      <c r="A20" s="3">
        <f t="shared" si="1"/>
        <v>12</v>
      </c>
      <c r="B20" s="5" t="s">
        <v>27</v>
      </c>
      <c r="C20" s="3" t="s">
        <v>22</v>
      </c>
      <c r="D20" s="6">
        <v>0.09</v>
      </c>
      <c r="E20" s="6">
        <v>3813.7</v>
      </c>
      <c r="F20" s="4" t="s">
        <v>28</v>
      </c>
      <c r="G20" s="7">
        <f t="shared" si="0"/>
        <v>343.23299999999995</v>
      </c>
    </row>
    <row r="21" spans="1:7" ht="24.75" customHeight="1" x14ac:dyDescent="0.25">
      <c r="A21" s="3">
        <f t="shared" si="1"/>
        <v>13</v>
      </c>
      <c r="B21" s="19" t="s">
        <v>60</v>
      </c>
      <c r="C21" s="3" t="s">
        <v>29</v>
      </c>
      <c r="D21" s="6">
        <v>0.28000000000000003</v>
      </c>
      <c r="E21" s="6">
        <v>3813.7</v>
      </c>
      <c r="F21" s="4" t="s">
        <v>18</v>
      </c>
      <c r="G21" s="7">
        <f t="shared" si="0"/>
        <v>1067.836</v>
      </c>
    </row>
    <row r="22" spans="1:7" ht="31.5" x14ac:dyDescent="0.25">
      <c r="A22" s="3">
        <f t="shared" si="1"/>
        <v>14</v>
      </c>
      <c r="B22" s="5" t="s">
        <v>54</v>
      </c>
      <c r="C22" s="3" t="s">
        <v>30</v>
      </c>
      <c r="D22" s="6">
        <v>2.13</v>
      </c>
      <c r="E22" s="6">
        <v>3813.7</v>
      </c>
      <c r="F22" s="4" t="s">
        <v>56</v>
      </c>
      <c r="G22" s="7">
        <f>D22*E22</f>
        <v>8123.1809999999996</v>
      </c>
    </row>
    <row r="23" spans="1:7" ht="31.5" x14ac:dyDescent="0.25">
      <c r="A23" s="3">
        <f t="shared" si="1"/>
        <v>15</v>
      </c>
      <c r="B23" s="5" t="s">
        <v>63</v>
      </c>
      <c r="C23" s="3" t="s">
        <v>31</v>
      </c>
      <c r="D23" s="6">
        <v>3.75</v>
      </c>
      <c r="E23" s="6">
        <v>3813.7</v>
      </c>
      <c r="F23" s="4" t="s">
        <v>32</v>
      </c>
      <c r="G23" s="7">
        <f t="shared" si="0"/>
        <v>14301.375</v>
      </c>
    </row>
    <row r="24" spans="1:7" ht="31.5" x14ac:dyDescent="0.25">
      <c r="A24" s="3">
        <f>A23+1</f>
        <v>16</v>
      </c>
      <c r="B24" s="9" t="s">
        <v>33</v>
      </c>
      <c r="C24" s="10" t="s">
        <v>34</v>
      </c>
      <c r="D24" s="6">
        <f>7853.72*1.04</f>
        <v>8167.8688000000002</v>
      </c>
      <c r="E24" s="6">
        <v>2</v>
      </c>
      <c r="F24" s="4" t="s">
        <v>56</v>
      </c>
      <c r="G24" s="7">
        <f t="shared" si="0"/>
        <v>16335.7376</v>
      </c>
    </row>
    <row r="25" spans="1:7" x14ac:dyDescent="0.25">
      <c r="A25" s="3">
        <f t="shared" si="1"/>
        <v>17</v>
      </c>
      <c r="B25" s="9" t="s">
        <v>35</v>
      </c>
      <c r="C25" s="10" t="s">
        <v>10</v>
      </c>
      <c r="D25" s="6">
        <v>1.86</v>
      </c>
      <c r="E25" s="6">
        <v>3813.7</v>
      </c>
      <c r="F25" s="4" t="s">
        <v>56</v>
      </c>
      <c r="G25" s="7">
        <f t="shared" si="0"/>
        <v>7093.482</v>
      </c>
    </row>
    <row r="26" spans="1:7" x14ac:dyDescent="0.25">
      <c r="A26" s="3">
        <f t="shared" si="1"/>
        <v>18</v>
      </c>
      <c r="B26" s="9" t="s">
        <v>36</v>
      </c>
      <c r="C26" s="10" t="s">
        <v>37</v>
      </c>
      <c r="D26" s="6">
        <v>0.26</v>
      </c>
      <c r="E26" s="6">
        <v>3813.7</v>
      </c>
      <c r="F26" s="4" t="s">
        <v>56</v>
      </c>
      <c r="G26" s="7">
        <f t="shared" si="0"/>
        <v>991.56200000000001</v>
      </c>
    </row>
    <row r="27" spans="1:7" ht="32.25" customHeight="1" x14ac:dyDescent="0.25">
      <c r="A27" s="3">
        <f t="shared" si="1"/>
        <v>19</v>
      </c>
      <c r="B27" s="21" t="s">
        <v>38</v>
      </c>
      <c r="C27" s="8" t="s">
        <v>10</v>
      </c>
      <c r="D27" s="6">
        <v>1.48</v>
      </c>
      <c r="E27" s="6">
        <v>3813.7</v>
      </c>
      <c r="F27" s="4" t="s">
        <v>56</v>
      </c>
      <c r="G27" s="7">
        <f t="shared" si="0"/>
        <v>5644.2759999999998</v>
      </c>
    </row>
    <row r="28" spans="1:7" s="2" customFormat="1" ht="47.25" x14ac:dyDescent="0.25">
      <c r="A28" s="20">
        <f t="shared" si="1"/>
        <v>20</v>
      </c>
      <c r="B28" s="22" t="s">
        <v>89</v>
      </c>
      <c r="C28" s="11" t="s">
        <v>10</v>
      </c>
      <c r="D28" s="12">
        <v>3.02</v>
      </c>
      <c r="E28" s="6">
        <v>3813.7</v>
      </c>
      <c r="F28" s="70" t="s">
        <v>21</v>
      </c>
      <c r="G28" s="7">
        <f t="shared" si="0"/>
        <v>11517.374</v>
      </c>
    </row>
    <row r="29" spans="1:7" s="28" customFormat="1" x14ac:dyDescent="0.25">
      <c r="A29" s="80" t="s">
        <v>41</v>
      </c>
      <c r="B29" s="81"/>
      <c r="C29" s="80"/>
      <c r="D29" s="80"/>
      <c r="E29" s="80"/>
      <c r="F29" s="80"/>
      <c r="G29" s="34">
        <f>SUM(G9:G28)+0.02</f>
        <v>74570.956600000005</v>
      </c>
    </row>
    <row r="30" spans="1:7" s="2" customFormat="1" x14ac:dyDescent="0.25">
      <c r="A30" s="82" t="s">
        <v>40</v>
      </c>
      <c r="B30" s="82"/>
      <c r="C30" s="82"/>
      <c r="D30" s="82"/>
      <c r="E30" s="82"/>
      <c r="F30" s="82"/>
      <c r="G30" s="82"/>
    </row>
    <row r="31" spans="1:7" s="2" customFormat="1" ht="42.75" customHeight="1" x14ac:dyDescent="0.25">
      <c r="A31" s="29" t="s">
        <v>0</v>
      </c>
      <c r="B31" s="29" t="s">
        <v>1</v>
      </c>
      <c r="C31" s="29" t="s">
        <v>2</v>
      </c>
      <c r="D31" s="29" t="s">
        <v>3</v>
      </c>
      <c r="E31" s="29" t="s">
        <v>4</v>
      </c>
      <c r="F31" s="30" t="s">
        <v>58</v>
      </c>
      <c r="G31" s="18" t="s">
        <v>5</v>
      </c>
    </row>
    <row r="32" spans="1:7" s="2" customFormat="1" ht="28.15" customHeight="1" x14ac:dyDescent="0.25">
      <c r="A32" s="29">
        <v>1</v>
      </c>
      <c r="B32" s="31" t="s">
        <v>40</v>
      </c>
      <c r="C32" s="32"/>
      <c r="D32" s="12"/>
      <c r="E32" s="12"/>
      <c r="F32" s="30" t="s">
        <v>61</v>
      </c>
      <c r="G32" s="18">
        <v>3253.03</v>
      </c>
    </row>
    <row r="33" spans="1:7" s="2" customFormat="1" ht="36.6" customHeight="1" x14ac:dyDescent="0.25">
      <c r="A33" s="29">
        <v>2</v>
      </c>
      <c r="B33" s="22" t="s">
        <v>6</v>
      </c>
      <c r="C33" s="29" t="s">
        <v>7</v>
      </c>
      <c r="D33" s="12">
        <v>14.62</v>
      </c>
      <c r="E33" s="12">
        <v>1680</v>
      </c>
      <c r="F33" s="30" t="s">
        <v>62</v>
      </c>
      <c r="G33" s="18">
        <v>0</v>
      </c>
    </row>
    <row r="34" spans="1:7" s="2" customFormat="1" ht="34.5" customHeight="1" x14ac:dyDescent="0.25">
      <c r="A34" s="29">
        <f>A33+1</f>
        <v>3</v>
      </c>
      <c r="B34" s="22" t="s">
        <v>8</v>
      </c>
      <c r="C34" s="29" t="s">
        <v>7</v>
      </c>
      <c r="D34" s="12">
        <v>10.55</v>
      </c>
      <c r="E34" s="12">
        <v>1680</v>
      </c>
      <c r="F34" s="30" t="s">
        <v>62</v>
      </c>
      <c r="G34" s="18">
        <v>0</v>
      </c>
    </row>
    <row r="35" spans="1:7" s="33" customFormat="1" x14ac:dyDescent="0.25">
      <c r="A35" s="83" t="s">
        <v>41</v>
      </c>
      <c r="B35" s="83"/>
      <c r="C35" s="83"/>
      <c r="D35" s="83"/>
      <c r="E35" s="83"/>
      <c r="F35" s="83"/>
      <c r="G35" s="35">
        <f>SUM(G32:G34)</f>
        <v>3253.03</v>
      </c>
    </row>
    <row r="36" spans="1:7" s="28" customFormat="1" x14ac:dyDescent="0.25">
      <c r="A36" s="80" t="s">
        <v>43</v>
      </c>
      <c r="B36" s="80"/>
      <c r="C36" s="80"/>
      <c r="D36" s="80"/>
      <c r="E36" s="80"/>
      <c r="F36" s="80"/>
      <c r="G36" s="34">
        <f>G29+G35</f>
        <v>77823.986600000004</v>
      </c>
    </row>
    <row r="38" spans="1:7" ht="22.5" customHeight="1" x14ac:dyDescent="0.3">
      <c r="A38" s="77" t="s">
        <v>90</v>
      </c>
      <c r="B38" s="78"/>
      <c r="C38" s="78"/>
      <c r="D38" s="78"/>
      <c r="E38" s="78"/>
      <c r="F38" s="78"/>
      <c r="G38" s="78"/>
    </row>
    <row r="39" spans="1:7" ht="23.25" customHeight="1" x14ac:dyDescent="0.3">
      <c r="A39" s="77" t="s">
        <v>91</v>
      </c>
      <c r="B39" s="78"/>
      <c r="C39" s="78"/>
      <c r="D39" s="78"/>
      <c r="E39" s="78"/>
      <c r="F39" s="78"/>
      <c r="G39" s="78"/>
    </row>
    <row r="40" spans="1:7" ht="24" customHeight="1" x14ac:dyDescent="0.3">
      <c r="A40" s="77" t="s">
        <v>47</v>
      </c>
      <c r="B40" s="77"/>
      <c r="C40" s="77"/>
      <c r="D40" s="77"/>
      <c r="E40" s="77"/>
      <c r="F40" s="77"/>
      <c r="G40" s="77"/>
    </row>
    <row r="41" spans="1:7" ht="27" customHeight="1" x14ac:dyDescent="0.3">
      <c r="A41" s="77" t="s">
        <v>48</v>
      </c>
      <c r="B41" s="78"/>
      <c r="C41" s="78"/>
      <c r="D41" s="78"/>
      <c r="E41" s="78"/>
      <c r="F41" s="78"/>
      <c r="G41" s="78"/>
    </row>
    <row r="42" spans="1:7" ht="43.5" customHeight="1" x14ac:dyDescent="0.3">
      <c r="A42" s="77" t="s">
        <v>49</v>
      </c>
      <c r="B42" s="78"/>
      <c r="C42" s="78"/>
      <c r="D42" s="78"/>
      <c r="E42" s="78"/>
      <c r="F42" s="78"/>
      <c r="G42" s="78"/>
    </row>
    <row r="43" spans="1:7" ht="18.75" x14ac:dyDescent="0.3">
      <c r="A43" s="40"/>
      <c r="C43" s="1" t="s">
        <v>50</v>
      </c>
    </row>
    <row r="45" spans="1:7" x14ac:dyDescent="0.25">
      <c r="B45" s="1" t="s">
        <v>51</v>
      </c>
      <c r="C45" s="1" t="s">
        <v>64</v>
      </c>
      <c r="F45" s="42"/>
    </row>
    <row r="47" spans="1:7" x14ac:dyDescent="0.25">
      <c r="B47" s="1" t="s">
        <v>52</v>
      </c>
      <c r="C47" s="41" t="s">
        <v>53</v>
      </c>
      <c r="F47" s="42"/>
    </row>
  </sheetData>
  <mergeCells count="12">
    <mergeCell ref="A42:G42"/>
    <mergeCell ref="B2:G2"/>
    <mergeCell ref="A5:G5"/>
    <mergeCell ref="A6:G6"/>
    <mergeCell ref="A29:F29"/>
    <mergeCell ref="A30:G30"/>
    <mergeCell ref="A35:F35"/>
    <mergeCell ref="A36:F36"/>
    <mergeCell ref="A38:G38"/>
    <mergeCell ref="A39:G39"/>
    <mergeCell ref="A40:G40"/>
    <mergeCell ref="A41:G41"/>
  </mergeCells>
  <pageMargins left="0.6692913385826772" right="0.39370078740157483" top="0.2" bottom="0.15748031496062992" header="0.15748031496062992" footer="0.15748031496062992"/>
  <pageSetup paperSize="9" scale="49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view="pageBreakPreview" topLeftCell="A19" zoomScale="70" zoomScaleNormal="100" zoomScaleSheetLayoutView="70" workbookViewId="0">
      <selection activeCell="D24" sqref="D24"/>
    </sheetView>
  </sheetViews>
  <sheetFormatPr defaultRowHeight="15.75" x14ac:dyDescent="0.25"/>
  <cols>
    <col min="1" max="1" width="5.85546875" style="1" customWidth="1"/>
    <col min="2" max="2" width="55.5703125" style="1" customWidth="1"/>
    <col min="3" max="3" width="22.5703125" style="1" customWidth="1"/>
    <col min="4" max="4" width="14.7109375" style="1" customWidth="1"/>
    <col min="5" max="5" width="12.42578125" style="1" customWidth="1"/>
    <col min="6" max="6" width="31.140625" style="13" customWidth="1"/>
    <col min="7" max="7" width="34" style="15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3" width="9.140625" style="1"/>
    <col min="16374" max="16384" width="8.85546875" style="1" customWidth="1"/>
  </cols>
  <sheetData>
    <row r="1" spans="1:14" s="23" customFormat="1" x14ac:dyDescent="0.25">
      <c r="F1" s="24"/>
    </row>
    <row r="2" spans="1:14" s="36" customFormat="1" ht="39" customHeight="1" x14ac:dyDescent="0.25">
      <c r="B2" s="79" t="s">
        <v>94</v>
      </c>
      <c r="C2" s="79"/>
      <c r="D2" s="79"/>
      <c r="E2" s="79"/>
      <c r="F2" s="79"/>
      <c r="G2" s="79"/>
    </row>
    <row r="3" spans="1:14" s="39" customFormat="1" ht="18.75" x14ac:dyDescent="0.3">
      <c r="A3" s="37"/>
      <c r="B3" s="38" t="s">
        <v>45</v>
      </c>
      <c r="C3" s="38"/>
      <c r="D3" s="71"/>
      <c r="E3" s="71"/>
      <c r="F3" s="71"/>
      <c r="G3" s="69">
        <v>44804</v>
      </c>
    </row>
    <row r="4" spans="1:14" s="26" customFormat="1" ht="13.5" customHeight="1" x14ac:dyDescent="0.25">
      <c r="A4" s="25"/>
      <c r="B4" s="25"/>
      <c r="C4" s="25"/>
      <c r="D4" s="25"/>
      <c r="E4" s="25"/>
      <c r="F4" s="25"/>
      <c r="G4" s="25"/>
    </row>
    <row r="5" spans="1:14" s="23" customFormat="1" ht="99" customHeight="1" x14ac:dyDescent="0.3">
      <c r="A5" s="77" t="s">
        <v>65</v>
      </c>
      <c r="B5" s="78"/>
      <c r="C5" s="78"/>
      <c r="D5" s="78"/>
      <c r="E5" s="78"/>
      <c r="F5" s="78"/>
      <c r="G5" s="78"/>
    </row>
    <row r="6" spans="1:14" s="23" customFormat="1" ht="63" customHeight="1" x14ac:dyDescent="0.3">
      <c r="A6" s="77" t="s">
        <v>46</v>
      </c>
      <c r="B6" s="78"/>
      <c r="C6" s="78"/>
      <c r="D6" s="78"/>
      <c r="E6" s="78"/>
      <c r="F6" s="78"/>
      <c r="G6" s="78"/>
    </row>
    <row r="7" spans="1:14" s="23" customFormat="1" ht="20.25" customHeight="1" x14ac:dyDescent="0.25">
      <c r="A7" s="27"/>
      <c r="B7" s="27"/>
      <c r="C7" s="27"/>
      <c r="D7" s="27"/>
      <c r="E7" s="27"/>
      <c r="F7" s="27"/>
      <c r="G7" s="27"/>
    </row>
    <row r="8" spans="1:14" ht="51" customHeight="1" x14ac:dyDescent="0.2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4" t="s">
        <v>58</v>
      </c>
      <c r="G8" s="7" t="s">
        <v>5</v>
      </c>
      <c r="H8" s="16"/>
      <c r="I8" s="17"/>
      <c r="J8" s="17"/>
      <c r="K8" s="17"/>
      <c r="L8" s="17"/>
      <c r="M8" s="17"/>
      <c r="N8" s="17"/>
    </row>
    <row r="9" spans="1:14" ht="47.25" x14ac:dyDescent="0.25">
      <c r="A9" s="3">
        <v>1</v>
      </c>
      <c r="B9" s="5" t="s">
        <v>9</v>
      </c>
      <c r="C9" s="3" t="s">
        <v>10</v>
      </c>
      <c r="D9" s="6">
        <v>0.35</v>
      </c>
      <c r="E9" s="6">
        <v>3813.7</v>
      </c>
      <c r="F9" s="4" t="s">
        <v>11</v>
      </c>
      <c r="G9" s="7">
        <f>D9*E9</f>
        <v>1334.7949999999998</v>
      </c>
    </row>
    <row r="10" spans="1:14" ht="47.25" x14ac:dyDescent="0.25">
      <c r="A10" s="3">
        <f>A9+1</f>
        <v>2</v>
      </c>
      <c r="B10" s="5" t="s">
        <v>57</v>
      </c>
      <c r="C10" s="3" t="s">
        <v>10</v>
      </c>
      <c r="D10" s="6">
        <v>0.09</v>
      </c>
      <c r="E10" s="6">
        <v>3813.7</v>
      </c>
      <c r="F10" s="4" t="s">
        <v>11</v>
      </c>
      <c r="G10" s="7">
        <f t="shared" ref="G10:G28" si="0">D10*E10</f>
        <v>343.23299999999995</v>
      </c>
    </row>
    <row r="11" spans="1:14" ht="47.25" x14ac:dyDescent="0.25">
      <c r="A11" s="3">
        <f t="shared" ref="A11:A28" si="1">A10+1</f>
        <v>3</v>
      </c>
      <c r="B11" s="5" t="s">
        <v>13</v>
      </c>
      <c r="C11" s="3" t="s">
        <v>12</v>
      </c>
      <c r="D11" s="6">
        <v>0.17</v>
      </c>
      <c r="E11" s="6">
        <v>3813.7</v>
      </c>
      <c r="F11" s="4" t="s">
        <v>11</v>
      </c>
      <c r="G11" s="7">
        <f t="shared" si="0"/>
        <v>648.32900000000006</v>
      </c>
    </row>
    <row r="12" spans="1:14" ht="30" customHeight="1" x14ac:dyDescent="0.25">
      <c r="A12" s="3">
        <f t="shared" si="1"/>
        <v>4</v>
      </c>
      <c r="B12" s="5" t="s">
        <v>14</v>
      </c>
      <c r="C12" s="3" t="s">
        <v>15</v>
      </c>
      <c r="D12" s="6">
        <v>7.0000000000000007E-2</v>
      </c>
      <c r="E12" s="6">
        <v>3813.7</v>
      </c>
      <c r="F12" s="4" t="s">
        <v>11</v>
      </c>
      <c r="G12" s="7">
        <f t="shared" si="0"/>
        <v>266.959</v>
      </c>
    </row>
    <row r="13" spans="1:14" ht="78.75" x14ac:dyDescent="0.25">
      <c r="A13" s="3">
        <f t="shared" si="1"/>
        <v>5</v>
      </c>
      <c r="B13" s="5" t="s">
        <v>16</v>
      </c>
      <c r="C13" s="3" t="s">
        <v>17</v>
      </c>
      <c r="D13" s="6">
        <v>0.04</v>
      </c>
      <c r="E13" s="6">
        <v>3813.7</v>
      </c>
      <c r="F13" s="4" t="s">
        <v>11</v>
      </c>
      <c r="G13" s="7">
        <f t="shared" si="0"/>
        <v>152.548</v>
      </c>
    </row>
    <row r="14" spans="1:14" ht="63" x14ac:dyDescent="0.25">
      <c r="A14" s="3">
        <f t="shared" si="1"/>
        <v>6</v>
      </c>
      <c r="B14" s="5" t="s">
        <v>19</v>
      </c>
      <c r="C14" s="3" t="s">
        <v>20</v>
      </c>
      <c r="D14" s="6">
        <v>0.21</v>
      </c>
      <c r="E14" s="6">
        <v>3813.7</v>
      </c>
      <c r="F14" s="4" t="s">
        <v>11</v>
      </c>
      <c r="G14" s="7">
        <f t="shared" si="0"/>
        <v>800.87699999999995</v>
      </c>
    </row>
    <row r="15" spans="1:14" ht="47.25" x14ac:dyDescent="0.25">
      <c r="A15" s="3">
        <f t="shared" si="1"/>
        <v>7</v>
      </c>
      <c r="B15" s="5" t="s">
        <v>59</v>
      </c>
      <c r="C15" s="3" t="s">
        <v>22</v>
      </c>
      <c r="D15" s="6">
        <v>0.19</v>
      </c>
      <c r="E15" s="6">
        <v>3813.7</v>
      </c>
      <c r="F15" s="4" t="s">
        <v>11</v>
      </c>
      <c r="G15" s="7">
        <f t="shared" si="0"/>
        <v>724.60299999999995</v>
      </c>
    </row>
    <row r="16" spans="1:14" ht="47.25" x14ac:dyDescent="0.25">
      <c r="A16" s="3">
        <f t="shared" si="1"/>
        <v>8</v>
      </c>
      <c r="B16" s="14" t="s">
        <v>42</v>
      </c>
      <c r="C16" s="3" t="s">
        <v>22</v>
      </c>
      <c r="D16" s="6">
        <v>0.2</v>
      </c>
      <c r="E16" s="6">
        <v>3813.7</v>
      </c>
      <c r="F16" s="4" t="s">
        <v>11</v>
      </c>
      <c r="G16" s="7">
        <f t="shared" si="0"/>
        <v>762.74</v>
      </c>
    </row>
    <row r="17" spans="1:7" ht="33" customHeight="1" x14ac:dyDescent="0.25">
      <c r="A17" s="3">
        <f t="shared" si="1"/>
        <v>9</v>
      </c>
      <c r="B17" s="5" t="s">
        <v>23</v>
      </c>
      <c r="C17" s="3" t="s">
        <v>10</v>
      </c>
      <c r="D17" s="6">
        <v>0.56000000000000005</v>
      </c>
      <c r="E17" s="6">
        <v>3813.7</v>
      </c>
      <c r="F17" s="4" t="s">
        <v>56</v>
      </c>
      <c r="G17" s="7">
        <f t="shared" si="0"/>
        <v>2135.672</v>
      </c>
    </row>
    <row r="18" spans="1:7" ht="23.25" customHeight="1" x14ac:dyDescent="0.25">
      <c r="A18" s="3">
        <f t="shared" si="1"/>
        <v>10</v>
      </c>
      <c r="B18" s="5" t="s">
        <v>24</v>
      </c>
      <c r="C18" s="3" t="s">
        <v>10</v>
      </c>
      <c r="D18" s="6">
        <v>0.47</v>
      </c>
      <c r="E18" s="6">
        <v>3813.7</v>
      </c>
      <c r="F18" s="4" t="s">
        <v>56</v>
      </c>
      <c r="G18" s="7">
        <f t="shared" si="0"/>
        <v>1792.4389999999999</v>
      </c>
    </row>
    <row r="19" spans="1:7" ht="31.5" customHeight="1" x14ac:dyDescent="0.25">
      <c r="A19" s="3">
        <f t="shared" si="1"/>
        <v>11</v>
      </c>
      <c r="B19" s="5" t="s">
        <v>25</v>
      </c>
      <c r="C19" s="3" t="s">
        <v>22</v>
      </c>
      <c r="D19" s="6">
        <v>0.05</v>
      </c>
      <c r="E19" s="6">
        <v>3813.7</v>
      </c>
      <c r="F19" s="4" t="s">
        <v>26</v>
      </c>
      <c r="G19" s="7">
        <f t="shared" si="0"/>
        <v>190.685</v>
      </c>
    </row>
    <row r="20" spans="1:7" ht="99" customHeight="1" x14ac:dyDescent="0.25">
      <c r="A20" s="3">
        <f t="shared" si="1"/>
        <v>12</v>
      </c>
      <c r="B20" s="5" t="s">
        <v>27</v>
      </c>
      <c r="C20" s="3" t="s">
        <v>22</v>
      </c>
      <c r="D20" s="6">
        <v>0.09</v>
      </c>
      <c r="E20" s="6">
        <v>3813.7</v>
      </c>
      <c r="F20" s="4" t="s">
        <v>28</v>
      </c>
      <c r="G20" s="7">
        <f t="shared" si="0"/>
        <v>343.23299999999995</v>
      </c>
    </row>
    <row r="21" spans="1:7" ht="24.75" customHeight="1" x14ac:dyDescent="0.25">
      <c r="A21" s="3">
        <f t="shared" si="1"/>
        <v>13</v>
      </c>
      <c r="B21" s="19" t="s">
        <v>60</v>
      </c>
      <c r="C21" s="3" t="s">
        <v>29</v>
      </c>
      <c r="D21" s="6">
        <v>0.28000000000000003</v>
      </c>
      <c r="E21" s="6">
        <v>3813.7</v>
      </c>
      <c r="F21" s="4" t="s">
        <v>18</v>
      </c>
      <c r="G21" s="7">
        <f t="shared" si="0"/>
        <v>1067.836</v>
      </c>
    </row>
    <row r="22" spans="1:7" ht="31.5" x14ac:dyDescent="0.25">
      <c r="A22" s="3">
        <f t="shared" si="1"/>
        <v>14</v>
      </c>
      <c r="B22" s="5" t="s">
        <v>54</v>
      </c>
      <c r="C22" s="3" t="s">
        <v>30</v>
      </c>
      <c r="D22" s="6">
        <v>2.13</v>
      </c>
      <c r="E22" s="6">
        <v>3813.7</v>
      </c>
      <c r="F22" s="4" t="s">
        <v>56</v>
      </c>
      <c r="G22" s="7">
        <f>D22*E22</f>
        <v>8123.1809999999996</v>
      </c>
    </row>
    <row r="23" spans="1:7" ht="31.5" x14ac:dyDescent="0.25">
      <c r="A23" s="3">
        <f t="shared" si="1"/>
        <v>15</v>
      </c>
      <c r="B23" s="5" t="s">
        <v>63</v>
      </c>
      <c r="C23" s="3" t="s">
        <v>31</v>
      </c>
      <c r="D23" s="6">
        <v>3.75</v>
      </c>
      <c r="E23" s="6">
        <v>3813.7</v>
      </c>
      <c r="F23" s="4" t="s">
        <v>32</v>
      </c>
      <c r="G23" s="7">
        <f t="shared" si="0"/>
        <v>14301.375</v>
      </c>
    </row>
    <row r="24" spans="1:7" ht="31.5" x14ac:dyDescent="0.25">
      <c r="A24" s="3">
        <f>A23+1</f>
        <v>16</v>
      </c>
      <c r="B24" s="9" t="s">
        <v>33</v>
      </c>
      <c r="C24" s="10" t="s">
        <v>34</v>
      </c>
      <c r="D24" s="6">
        <f>7853.72*1.04</f>
        <v>8167.8688000000002</v>
      </c>
      <c r="E24" s="6">
        <v>2</v>
      </c>
      <c r="F24" s="4" t="s">
        <v>56</v>
      </c>
      <c r="G24" s="7">
        <f t="shared" si="0"/>
        <v>16335.7376</v>
      </c>
    </row>
    <row r="25" spans="1:7" x14ac:dyDescent="0.25">
      <c r="A25" s="3">
        <f t="shared" si="1"/>
        <v>17</v>
      </c>
      <c r="B25" s="9" t="s">
        <v>35</v>
      </c>
      <c r="C25" s="10" t="s">
        <v>10</v>
      </c>
      <c r="D25" s="6">
        <v>1.86</v>
      </c>
      <c r="E25" s="6">
        <v>3813.7</v>
      </c>
      <c r="F25" s="4" t="s">
        <v>56</v>
      </c>
      <c r="G25" s="7">
        <f t="shared" si="0"/>
        <v>7093.482</v>
      </c>
    </row>
    <row r="26" spans="1:7" x14ac:dyDescent="0.25">
      <c r="A26" s="3">
        <f t="shared" si="1"/>
        <v>18</v>
      </c>
      <c r="B26" s="9" t="s">
        <v>36</v>
      </c>
      <c r="C26" s="10" t="s">
        <v>37</v>
      </c>
      <c r="D26" s="6">
        <v>0.26</v>
      </c>
      <c r="E26" s="6">
        <v>3813.7</v>
      </c>
      <c r="F26" s="4" t="s">
        <v>56</v>
      </c>
      <c r="G26" s="7">
        <f t="shared" si="0"/>
        <v>991.56200000000001</v>
      </c>
    </row>
    <row r="27" spans="1:7" ht="32.25" customHeight="1" x14ac:dyDescent="0.25">
      <c r="A27" s="3">
        <f t="shared" si="1"/>
        <v>19</v>
      </c>
      <c r="B27" s="21" t="s">
        <v>38</v>
      </c>
      <c r="C27" s="8" t="s">
        <v>10</v>
      </c>
      <c r="D27" s="6">
        <v>1.48</v>
      </c>
      <c r="E27" s="6">
        <v>3813.7</v>
      </c>
      <c r="F27" s="4" t="s">
        <v>56</v>
      </c>
      <c r="G27" s="7">
        <f t="shared" si="0"/>
        <v>5644.2759999999998</v>
      </c>
    </row>
    <row r="28" spans="1:7" s="2" customFormat="1" ht="47.25" x14ac:dyDescent="0.25">
      <c r="A28" s="20">
        <f t="shared" si="1"/>
        <v>20</v>
      </c>
      <c r="B28" s="22" t="s">
        <v>89</v>
      </c>
      <c r="C28" s="11" t="s">
        <v>10</v>
      </c>
      <c r="D28" s="12">
        <v>3.02</v>
      </c>
      <c r="E28" s="6">
        <v>3813.7</v>
      </c>
      <c r="F28" s="70" t="s">
        <v>21</v>
      </c>
      <c r="G28" s="7">
        <f t="shared" si="0"/>
        <v>11517.374</v>
      </c>
    </row>
    <row r="29" spans="1:7" s="28" customFormat="1" x14ac:dyDescent="0.25">
      <c r="A29" s="80" t="s">
        <v>41</v>
      </c>
      <c r="B29" s="81"/>
      <c r="C29" s="80"/>
      <c r="D29" s="80"/>
      <c r="E29" s="80"/>
      <c r="F29" s="80"/>
      <c r="G29" s="34">
        <f>SUM(G9:G28)+0.02</f>
        <v>74570.956600000005</v>
      </c>
    </row>
    <row r="30" spans="1:7" s="2" customFormat="1" x14ac:dyDescent="0.25">
      <c r="A30" s="82" t="s">
        <v>40</v>
      </c>
      <c r="B30" s="82"/>
      <c r="C30" s="82"/>
      <c r="D30" s="82"/>
      <c r="E30" s="82"/>
      <c r="F30" s="82"/>
      <c r="G30" s="82"/>
    </row>
    <row r="31" spans="1:7" s="2" customFormat="1" ht="42.75" customHeight="1" x14ac:dyDescent="0.25">
      <c r="A31" s="29" t="s">
        <v>0</v>
      </c>
      <c r="B31" s="29" t="s">
        <v>1</v>
      </c>
      <c r="C31" s="29" t="s">
        <v>2</v>
      </c>
      <c r="D31" s="29" t="s">
        <v>3</v>
      </c>
      <c r="E31" s="29" t="s">
        <v>4</v>
      </c>
      <c r="F31" s="30" t="s">
        <v>58</v>
      </c>
      <c r="G31" s="18" t="s">
        <v>5</v>
      </c>
    </row>
    <row r="32" spans="1:7" s="2" customFormat="1" ht="28.15" customHeight="1" x14ac:dyDescent="0.25">
      <c r="A32" s="29">
        <v>1</v>
      </c>
      <c r="B32" s="31" t="s">
        <v>40</v>
      </c>
      <c r="C32" s="32"/>
      <c r="D32" s="12"/>
      <c r="E32" s="12"/>
      <c r="F32" s="30" t="s">
        <v>61</v>
      </c>
      <c r="G32" s="18">
        <v>0</v>
      </c>
    </row>
    <row r="33" spans="1:7" s="2" customFormat="1" ht="36.6" customHeight="1" x14ac:dyDescent="0.25">
      <c r="A33" s="29">
        <v>2</v>
      </c>
      <c r="B33" s="22" t="s">
        <v>6</v>
      </c>
      <c r="C33" s="29" t="s">
        <v>7</v>
      </c>
      <c r="D33" s="12">
        <v>14.62</v>
      </c>
      <c r="E33" s="12">
        <v>1680</v>
      </c>
      <c r="F33" s="30" t="s">
        <v>62</v>
      </c>
      <c r="G33" s="18">
        <f>D33*E33</f>
        <v>24561.599999999999</v>
      </c>
    </row>
    <row r="34" spans="1:7" s="2" customFormat="1" ht="34.5" customHeight="1" x14ac:dyDescent="0.25">
      <c r="A34" s="29">
        <f>A33+1</f>
        <v>3</v>
      </c>
      <c r="B34" s="22" t="s">
        <v>8</v>
      </c>
      <c r="C34" s="29" t="s">
        <v>7</v>
      </c>
      <c r="D34" s="12">
        <v>10.55</v>
      </c>
      <c r="E34" s="12">
        <v>1680</v>
      </c>
      <c r="F34" s="30" t="s">
        <v>62</v>
      </c>
      <c r="G34" s="18">
        <f>D34*E34</f>
        <v>17724</v>
      </c>
    </row>
    <row r="35" spans="1:7" s="33" customFormat="1" x14ac:dyDescent="0.25">
      <c r="A35" s="83" t="s">
        <v>41</v>
      </c>
      <c r="B35" s="83"/>
      <c r="C35" s="83"/>
      <c r="D35" s="83"/>
      <c r="E35" s="83"/>
      <c r="F35" s="83"/>
      <c r="G35" s="35">
        <f>SUM(G32:G34)</f>
        <v>42285.599999999999</v>
      </c>
    </row>
    <row r="36" spans="1:7" s="28" customFormat="1" x14ac:dyDescent="0.25">
      <c r="A36" s="80" t="s">
        <v>43</v>
      </c>
      <c r="B36" s="80"/>
      <c r="C36" s="80"/>
      <c r="D36" s="80"/>
      <c r="E36" s="80"/>
      <c r="F36" s="80"/>
      <c r="G36" s="34">
        <f>G29+G35</f>
        <v>116856.55660000001</v>
      </c>
    </row>
    <row r="38" spans="1:7" ht="22.5" customHeight="1" x14ac:dyDescent="0.3">
      <c r="A38" s="77" t="s">
        <v>95</v>
      </c>
      <c r="B38" s="78"/>
      <c r="C38" s="78"/>
      <c r="D38" s="78"/>
      <c r="E38" s="78"/>
      <c r="F38" s="78"/>
      <c r="G38" s="78"/>
    </row>
    <row r="39" spans="1:7" ht="23.25" customHeight="1" x14ac:dyDescent="0.3">
      <c r="A39" s="77" t="s">
        <v>96</v>
      </c>
      <c r="B39" s="78"/>
      <c r="C39" s="78"/>
      <c r="D39" s="78"/>
      <c r="E39" s="78"/>
      <c r="F39" s="78"/>
      <c r="G39" s="78"/>
    </row>
    <row r="40" spans="1:7" ht="24" customHeight="1" x14ac:dyDescent="0.3">
      <c r="A40" s="77" t="s">
        <v>47</v>
      </c>
      <c r="B40" s="77"/>
      <c r="C40" s="77"/>
      <c r="D40" s="77"/>
      <c r="E40" s="77"/>
      <c r="F40" s="77"/>
      <c r="G40" s="77"/>
    </row>
    <row r="41" spans="1:7" ht="27" customHeight="1" x14ac:dyDescent="0.3">
      <c r="A41" s="77" t="s">
        <v>48</v>
      </c>
      <c r="B41" s="78"/>
      <c r="C41" s="78"/>
      <c r="D41" s="78"/>
      <c r="E41" s="78"/>
      <c r="F41" s="78"/>
      <c r="G41" s="78"/>
    </row>
    <row r="42" spans="1:7" ht="43.5" customHeight="1" x14ac:dyDescent="0.3">
      <c r="A42" s="77" t="s">
        <v>49</v>
      </c>
      <c r="B42" s="78"/>
      <c r="C42" s="78"/>
      <c r="D42" s="78"/>
      <c r="E42" s="78"/>
      <c r="F42" s="78"/>
      <c r="G42" s="78"/>
    </row>
    <row r="43" spans="1:7" ht="18.75" x14ac:dyDescent="0.3">
      <c r="A43" s="40"/>
      <c r="C43" s="1" t="s">
        <v>50</v>
      </c>
    </row>
    <row r="45" spans="1:7" x14ac:dyDescent="0.25">
      <c r="B45" s="1" t="s">
        <v>51</v>
      </c>
      <c r="C45" s="1" t="s">
        <v>64</v>
      </c>
      <c r="F45" s="42"/>
    </row>
    <row r="47" spans="1:7" x14ac:dyDescent="0.25">
      <c r="B47" s="1" t="s">
        <v>52</v>
      </c>
      <c r="C47" s="41" t="s">
        <v>53</v>
      </c>
      <c r="F47" s="42"/>
    </row>
  </sheetData>
  <mergeCells count="12">
    <mergeCell ref="A42:G42"/>
    <mergeCell ref="B2:G2"/>
    <mergeCell ref="A5:G5"/>
    <mergeCell ref="A6:G6"/>
    <mergeCell ref="A29:F29"/>
    <mergeCell ref="A30:G30"/>
    <mergeCell ref="A35:F35"/>
    <mergeCell ref="A36:F36"/>
    <mergeCell ref="A38:G38"/>
    <mergeCell ref="A39:G39"/>
    <mergeCell ref="A40:G40"/>
    <mergeCell ref="A41:G41"/>
  </mergeCells>
  <pageMargins left="0.6692913385826772" right="0.39370078740157483" top="0.2" bottom="0.15748031496062992" header="0.15748031496062992" footer="0.15748031496062992"/>
  <pageSetup paperSize="9" scale="49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view="pageBreakPreview" zoomScale="70" zoomScaleNormal="100" zoomScaleSheetLayoutView="70" workbookViewId="0">
      <selection activeCell="D24" sqref="D24"/>
    </sheetView>
  </sheetViews>
  <sheetFormatPr defaultRowHeight="15.75" x14ac:dyDescent="0.25"/>
  <cols>
    <col min="1" max="1" width="5.85546875" style="1" customWidth="1"/>
    <col min="2" max="2" width="55.5703125" style="1" customWidth="1"/>
    <col min="3" max="3" width="22.5703125" style="1" customWidth="1"/>
    <col min="4" max="4" width="14.7109375" style="1" customWidth="1"/>
    <col min="5" max="5" width="12.42578125" style="1" customWidth="1"/>
    <col min="6" max="6" width="31.140625" style="13" customWidth="1"/>
    <col min="7" max="7" width="34" style="15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3" width="9.140625" style="1"/>
    <col min="16374" max="16384" width="8.85546875" style="1" customWidth="1"/>
  </cols>
  <sheetData>
    <row r="1" spans="1:14" s="23" customFormat="1" x14ac:dyDescent="0.25">
      <c r="F1" s="24"/>
    </row>
    <row r="2" spans="1:14" s="36" customFormat="1" ht="39" customHeight="1" x14ac:dyDescent="0.25">
      <c r="B2" s="79" t="s">
        <v>98</v>
      </c>
      <c r="C2" s="79"/>
      <c r="D2" s="79"/>
      <c r="E2" s="79"/>
      <c r="F2" s="79"/>
      <c r="G2" s="79"/>
    </row>
    <row r="3" spans="1:14" s="39" customFormat="1" ht="18.75" x14ac:dyDescent="0.3">
      <c r="A3" s="37"/>
      <c r="B3" s="38" t="s">
        <v>45</v>
      </c>
      <c r="C3" s="38"/>
      <c r="D3" s="71"/>
      <c r="E3" s="71"/>
      <c r="F3" s="71"/>
      <c r="G3" s="69">
        <v>44834</v>
      </c>
    </row>
    <row r="4" spans="1:14" s="26" customFormat="1" ht="13.5" customHeight="1" x14ac:dyDescent="0.25">
      <c r="A4" s="25"/>
      <c r="B4" s="25"/>
      <c r="C4" s="25"/>
      <c r="D4" s="25"/>
      <c r="E4" s="25"/>
      <c r="F4" s="25"/>
      <c r="G4" s="25"/>
    </row>
    <row r="5" spans="1:14" s="23" customFormat="1" ht="99" customHeight="1" x14ac:dyDescent="0.3">
      <c r="A5" s="77" t="s">
        <v>65</v>
      </c>
      <c r="B5" s="78"/>
      <c r="C5" s="78"/>
      <c r="D5" s="78"/>
      <c r="E5" s="78"/>
      <c r="F5" s="78"/>
      <c r="G5" s="78"/>
    </row>
    <row r="6" spans="1:14" s="23" customFormat="1" ht="63" customHeight="1" x14ac:dyDescent="0.3">
      <c r="A6" s="77" t="s">
        <v>46</v>
      </c>
      <c r="B6" s="78"/>
      <c r="C6" s="78"/>
      <c r="D6" s="78"/>
      <c r="E6" s="78"/>
      <c r="F6" s="78"/>
      <c r="G6" s="78"/>
    </row>
    <row r="7" spans="1:14" s="23" customFormat="1" ht="20.25" customHeight="1" x14ac:dyDescent="0.25">
      <c r="A7" s="27"/>
      <c r="B7" s="27"/>
      <c r="C7" s="27"/>
      <c r="D7" s="27"/>
      <c r="E7" s="27"/>
      <c r="F7" s="27"/>
      <c r="G7" s="27"/>
    </row>
    <row r="8" spans="1:14" ht="51" customHeight="1" x14ac:dyDescent="0.2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4" t="s">
        <v>58</v>
      </c>
      <c r="G8" s="7" t="s">
        <v>5</v>
      </c>
      <c r="H8" s="16"/>
      <c r="I8" s="17"/>
      <c r="J8" s="17"/>
      <c r="K8" s="17"/>
      <c r="L8" s="17"/>
      <c r="M8" s="17"/>
      <c r="N8" s="17"/>
    </row>
    <row r="9" spans="1:14" ht="47.25" x14ac:dyDescent="0.25">
      <c r="A9" s="3">
        <v>1</v>
      </c>
      <c r="B9" s="5" t="s">
        <v>9</v>
      </c>
      <c r="C9" s="3" t="s">
        <v>10</v>
      </c>
      <c r="D9" s="6">
        <v>0.35</v>
      </c>
      <c r="E9" s="6">
        <v>3813.7</v>
      </c>
      <c r="F9" s="4" t="s">
        <v>11</v>
      </c>
      <c r="G9" s="7">
        <f>D9*E9</f>
        <v>1334.7949999999998</v>
      </c>
    </row>
    <row r="10" spans="1:14" ht="47.25" x14ac:dyDescent="0.25">
      <c r="A10" s="3">
        <f>A9+1</f>
        <v>2</v>
      </c>
      <c r="B10" s="5" t="s">
        <v>57</v>
      </c>
      <c r="C10" s="3" t="s">
        <v>10</v>
      </c>
      <c r="D10" s="6">
        <v>0.09</v>
      </c>
      <c r="E10" s="6">
        <v>3813.7</v>
      </c>
      <c r="F10" s="4" t="s">
        <v>11</v>
      </c>
      <c r="G10" s="7">
        <f t="shared" ref="G10:G28" si="0">D10*E10</f>
        <v>343.23299999999995</v>
      </c>
    </row>
    <row r="11" spans="1:14" ht="47.25" x14ac:dyDescent="0.25">
      <c r="A11" s="3">
        <f t="shared" ref="A11:A28" si="1">A10+1</f>
        <v>3</v>
      </c>
      <c r="B11" s="5" t="s">
        <v>13</v>
      </c>
      <c r="C11" s="3" t="s">
        <v>12</v>
      </c>
      <c r="D11" s="6">
        <v>0.17</v>
      </c>
      <c r="E11" s="6">
        <v>3813.7</v>
      </c>
      <c r="F11" s="4" t="s">
        <v>11</v>
      </c>
      <c r="G11" s="7">
        <f t="shared" si="0"/>
        <v>648.32900000000006</v>
      </c>
    </row>
    <row r="12" spans="1:14" ht="30" customHeight="1" x14ac:dyDescent="0.25">
      <c r="A12" s="3">
        <f t="shared" si="1"/>
        <v>4</v>
      </c>
      <c r="B12" s="5" t="s">
        <v>14</v>
      </c>
      <c r="C12" s="3" t="s">
        <v>15</v>
      </c>
      <c r="D12" s="6">
        <v>7.0000000000000007E-2</v>
      </c>
      <c r="E12" s="6">
        <v>3813.7</v>
      </c>
      <c r="F12" s="4" t="s">
        <v>11</v>
      </c>
      <c r="G12" s="7">
        <f t="shared" si="0"/>
        <v>266.959</v>
      </c>
    </row>
    <row r="13" spans="1:14" ht="78.75" x14ac:dyDescent="0.25">
      <c r="A13" s="3">
        <f t="shared" si="1"/>
        <v>5</v>
      </c>
      <c r="B13" s="5" t="s">
        <v>16</v>
      </c>
      <c r="C13" s="3" t="s">
        <v>17</v>
      </c>
      <c r="D13" s="6">
        <v>0.04</v>
      </c>
      <c r="E13" s="6">
        <v>3813.7</v>
      </c>
      <c r="F13" s="4" t="s">
        <v>11</v>
      </c>
      <c r="G13" s="7">
        <f t="shared" si="0"/>
        <v>152.548</v>
      </c>
    </row>
    <row r="14" spans="1:14" ht="63" x14ac:dyDescent="0.25">
      <c r="A14" s="3">
        <f t="shared" si="1"/>
        <v>6</v>
      </c>
      <c r="B14" s="5" t="s">
        <v>19</v>
      </c>
      <c r="C14" s="3" t="s">
        <v>20</v>
      </c>
      <c r="D14" s="6">
        <v>0.21</v>
      </c>
      <c r="E14" s="6">
        <v>3813.7</v>
      </c>
      <c r="F14" s="4" t="s">
        <v>11</v>
      </c>
      <c r="G14" s="7">
        <f t="shared" si="0"/>
        <v>800.87699999999995</v>
      </c>
    </row>
    <row r="15" spans="1:14" ht="47.25" x14ac:dyDescent="0.25">
      <c r="A15" s="3">
        <f t="shared" si="1"/>
        <v>7</v>
      </c>
      <c r="B15" s="5" t="s">
        <v>59</v>
      </c>
      <c r="C15" s="3" t="s">
        <v>22</v>
      </c>
      <c r="D15" s="6">
        <v>0.19</v>
      </c>
      <c r="E15" s="6">
        <v>3813.7</v>
      </c>
      <c r="F15" s="4" t="s">
        <v>11</v>
      </c>
      <c r="G15" s="7">
        <f t="shared" si="0"/>
        <v>724.60299999999995</v>
      </c>
    </row>
    <row r="16" spans="1:14" ht="47.25" x14ac:dyDescent="0.25">
      <c r="A16" s="3">
        <f t="shared" si="1"/>
        <v>8</v>
      </c>
      <c r="B16" s="14" t="s">
        <v>42</v>
      </c>
      <c r="C16" s="3" t="s">
        <v>22</v>
      </c>
      <c r="D16" s="6">
        <v>0.2</v>
      </c>
      <c r="E16" s="6">
        <v>3813.7</v>
      </c>
      <c r="F16" s="4" t="s">
        <v>11</v>
      </c>
      <c r="G16" s="7">
        <f t="shared" si="0"/>
        <v>762.74</v>
      </c>
    </row>
    <row r="17" spans="1:7" ht="33" customHeight="1" x14ac:dyDescent="0.25">
      <c r="A17" s="3">
        <f t="shared" si="1"/>
        <v>9</v>
      </c>
      <c r="B17" s="5" t="s">
        <v>23</v>
      </c>
      <c r="C17" s="3" t="s">
        <v>10</v>
      </c>
      <c r="D17" s="6">
        <v>0.56000000000000005</v>
      </c>
      <c r="E17" s="6">
        <v>3813.7</v>
      </c>
      <c r="F17" s="4" t="s">
        <v>56</v>
      </c>
      <c r="G17" s="7">
        <f t="shared" si="0"/>
        <v>2135.672</v>
      </c>
    </row>
    <row r="18" spans="1:7" ht="23.25" customHeight="1" x14ac:dyDescent="0.25">
      <c r="A18" s="3">
        <f t="shared" si="1"/>
        <v>10</v>
      </c>
      <c r="B18" s="5" t="s">
        <v>24</v>
      </c>
      <c r="C18" s="3" t="s">
        <v>10</v>
      </c>
      <c r="D18" s="6">
        <v>0.47</v>
      </c>
      <c r="E18" s="6">
        <v>3813.7</v>
      </c>
      <c r="F18" s="4" t="s">
        <v>56</v>
      </c>
      <c r="G18" s="7">
        <f t="shared" si="0"/>
        <v>1792.4389999999999</v>
      </c>
    </row>
    <row r="19" spans="1:7" ht="31.5" customHeight="1" x14ac:dyDescent="0.25">
      <c r="A19" s="3">
        <f t="shared" si="1"/>
        <v>11</v>
      </c>
      <c r="B19" s="5" t="s">
        <v>25</v>
      </c>
      <c r="C19" s="3" t="s">
        <v>22</v>
      </c>
      <c r="D19" s="6">
        <v>0.05</v>
      </c>
      <c r="E19" s="6">
        <v>3813.7</v>
      </c>
      <c r="F19" s="4" t="s">
        <v>26</v>
      </c>
      <c r="G19" s="7">
        <f t="shared" si="0"/>
        <v>190.685</v>
      </c>
    </row>
    <row r="20" spans="1:7" ht="99" customHeight="1" x14ac:dyDescent="0.25">
      <c r="A20" s="3">
        <f t="shared" si="1"/>
        <v>12</v>
      </c>
      <c r="B20" s="5" t="s">
        <v>27</v>
      </c>
      <c r="C20" s="3" t="s">
        <v>22</v>
      </c>
      <c r="D20" s="6">
        <v>0.09</v>
      </c>
      <c r="E20" s="6">
        <v>3813.7</v>
      </c>
      <c r="F20" s="4" t="s">
        <v>28</v>
      </c>
      <c r="G20" s="7">
        <f t="shared" si="0"/>
        <v>343.23299999999995</v>
      </c>
    </row>
    <row r="21" spans="1:7" ht="24.75" customHeight="1" x14ac:dyDescent="0.25">
      <c r="A21" s="3">
        <f t="shared" si="1"/>
        <v>13</v>
      </c>
      <c r="B21" s="19" t="s">
        <v>60</v>
      </c>
      <c r="C21" s="3" t="s">
        <v>29</v>
      </c>
      <c r="D21" s="6">
        <v>0.28000000000000003</v>
      </c>
      <c r="E21" s="6">
        <v>3813.7</v>
      </c>
      <c r="F21" s="4" t="s">
        <v>18</v>
      </c>
      <c r="G21" s="7">
        <f t="shared" si="0"/>
        <v>1067.836</v>
      </c>
    </row>
    <row r="22" spans="1:7" ht="31.5" x14ac:dyDescent="0.25">
      <c r="A22" s="3">
        <f t="shared" si="1"/>
        <v>14</v>
      </c>
      <c r="B22" s="5" t="s">
        <v>54</v>
      </c>
      <c r="C22" s="3" t="s">
        <v>30</v>
      </c>
      <c r="D22" s="6">
        <v>2.13</v>
      </c>
      <c r="E22" s="6">
        <v>3813.7</v>
      </c>
      <c r="F22" s="4" t="s">
        <v>56</v>
      </c>
      <c r="G22" s="7">
        <f>D22*E22</f>
        <v>8123.1809999999996</v>
      </c>
    </row>
    <row r="23" spans="1:7" ht="31.5" x14ac:dyDescent="0.25">
      <c r="A23" s="3">
        <f t="shared" si="1"/>
        <v>15</v>
      </c>
      <c r="B23" s="5" t="s">
        <v>63</v>
      </c>
      <c r="C23" s="3" t="s">
        <v>31</v>
      </c>
      <c r="D23" s="6">
        <v>3.75</v>
      </c>
      <c r="E23" s="6">
        <v>3813.7</v>
      </c>
      <c r="F23" s="4" t="s">
        <v>32</v>
      </c>
      <c r="G23" s="7">
        <f t="shared" si="0"/>
        <v>14301.375</v>
      </c>
    </row>
    <row r="24" spans="1:7" ht="31.5" x14ac:dyDescent="0.25">
      <c r="A24" s="3">
        <f>A23+1</f>
        <v>16</v>
      </c>
      <c r="B24" s="9" t="s">
        <v>33</v>
      </c>
      <c r="C24" s="10" t="s">
        <v>34</v>
      </c>
      <c r="D24" s="6">
        <f>7853.72*1.04</f>
        <v>8167.8688000000002</v>
      </c>
      <c r="E24" s="6">
        <v>2</v>
      </c>
      <c r="F24" s="4" t="s">
        <v>56</v>
      </c>
      <c r="G24" s="7">
        <f t="shared" si="0"/>
        <v>16335.7376</v>
      </c>
    </row>
    <row r="25" spans="1:7" x14ac:dyDescent="0.25">
      <c r="A25" s="3">
        <f t="shared" si="1"/>
        <v>17</v>
      </c>
      <c r="B25" s="9" t="s">
        <v>35</v>
      </c>
      <c r="C25" s="10" t="s">
        <v>10</v>
      </c>
      <c r="D25" s="6">
        <v>1.86</v>
      </c>
      <c r="E25" s="6">
        <v>3813.7</v>
      </c>
      <c r="F25" s="4" t="s">
        <v>56</v>
      </c>
      <c r="G25" s="7">
        <f t="shared" si="0"/>
        <v>7093.482</v>
      </c>
    </row>
    <row r="26" spans="1:7" x14ac:dyDescent="0.25">
      <c r="A26" s="3">
        <f t="shared" si="1"/>
        <v>18</v>
      </c>
      <c r="B26" s="9" t="s">
        <v>36</v>
      </c>
      <c r="C26" s="10" t="s">
        <v>37</v>
      </c>
      <c r="D26" s="6">
        <v>0.26</v>
      </c>
      <c r="E26" s="6">
        <v>3813.7</v>
      </c>
      <c r="F26" s="4" t="s">
        <v>56</v>
      </c>
      <c r="G26" s="7">
        <f t="shared" si="0"/>
        <v>991.56200000000001</v>
      </c>
    </row>
    <row r="27" spans="1:7" ht="32.25" customHeight="1" x14ac:dyDescent="0.25">
      <c r="A27" s="3">
        <f t="shared" si="1"/>
        <v>19</v>
      </c>
      <c r="B27" s="21" t="s">
        <v>38</v>
      </c>
      <c r="C27" s="8" t="s">
        <v>10</v>
      </c>
      <c r="D27" s="6">
        <v>1.48</v>
      </c>
      <c r="E27" s="6">
        <v>3813.7</v>
      </c>
      <c r="F27" s="4" t="s">
        <v>56</v>
      </c>
      <c r="G27" s="7">
        <f t="shared" si="0"/>
        <v>5644.2759999999998</v>
      </c>
    </row>
    <row r="28" spans="1:7" s="2" customFormat="1" ht="47.25" x14ac:dyDescent="0.25">
      <c r="A28" s="20">
        <f t="shared" si="1"/>
        <v>20</v>
      </c>
      <c r="B28" s="22" t="s">
        <v>89</v>
      </c>
      <c r="C28" s="11" t="s">
        <v>10</v>
      </c>
      <c r="D28" s="12">
        <v>3.02</v>
      </c>
      <c r="E28" s="6">
        <v>3813.7</v>
      </c>
      <c r="F28" s="70" t="s">
        <v>21</v>
      </c>
      <c r="G28" s="7">
        <f t="shared" si="0"/>
        <v>11517.374</v>
      </c>
    </row>
    <row r="29" spans="1:7" s="28" customFormat="1" x14ac:dyDescent="0.25">
      <c r="A29" s="80" t="s">
        <v>41</v>
      </c>
      <c r="B29" s="81"/>
      <c r="C29" s="80"/>
      <c r="D29" s="80"/>
      <c r="E29" s="80"/>
      <c r="F29" s="80"/>
      <c r="G29" s="34">
        <f>SUM(G9:G28)+0.02</f>
        <v>74570.956600000005</v>
      </c>
    </row>
    <row r="30" spans="1:7" s="2" customFormat="1" x14ac:dyDescent="0.25">
      <c r="A30" s="82" t="s">
        <v>40</v>
      </c>
      <c r="B30" s="82"/>
      <c r="C30" s="82"/>
      <c r="D30" s="82"/>
      <c r="E30" s="82"/>
      <c r="F30" s="82"/>
      <c r="G30" s="82"/>
    </row>
    <row r="31" spans="1:7" s="2" customFormat="1" ht="42.75" customHeight="1" x14ac:dyDescent="0.25">
      <c r="A31" s="29" t="s">
        <v>0</v>
      </c>
      <c r="B31" s="29" t="s">
        <v>1</v>
      </c>
      <c r="C31" s="29" t="s">
        <v>2</v>
      </c>
      <c r="D31" s="29" t="s">
        <v>3</v>
      </c>
      <c r="E31" s="29" t="s">
        <v>4</v>
      </c>
      <c r="F31" s="30" t="s">
        <v>58</v>
      </c>
      <c r="G31" s="18" t="s">
        <v>5</v>
      </c>
    </row>
    <row r="32" spans="1:7" s="2" customFormat="1" ht="28.15" customHeight="1" x14ac:dyDescent="0.25">
      <c r="A32" s="29">
        <v>1</v>
      </c>
      <c r="B32" s="31" t="s">
        <v>40</v>
      </c>
      <c r="C32" s="32"/>
      <c r="D32" s="12"/>
      <c r="E32" s="12"/>
      <c r="F32" s="30" t="s">
        <v>61</v>
      </c>
      <c r="G32" s="18">
        <v>4355.7299999999996</v>
      </c>
    </row>
    <row r="33" spans="1:7" s="2" customFormat="1" ht="36.6" hidden="1" customHeight="1" x14ac:dyDescent="0.25">
      <c r="A33" s="29">
        <v>2</v>
      </c>
      <c r="B33" s="22" t="s">
        <v>6</v>
      </c>
      <c r="C33" s="29" t="s">
        <v>7</v>
      </c>
      <c r="D33" s="12">
        <v>14.62</v>
      </c>
      <c r="E33" s="12">
        <v>1680</v>
      </c>
      <c r="F33" s="30" t="s">
        <v>62</v>
      </c>
      <c r="G33" s="18">
        <v>0</v>
      </c>
    </row>
    <row r="34" spans="1:7" s="2" customFormat="1" ht="34.5" hidden="1" customHeight="1" x14ac:dyDescent="0.25">
      <c r="A34" s="29">
        <f>A33+1</f>
        <v>3</v>
      </c>
      <c r="B34" s="22" t="s">
        <v>8</v>
      </c>
      <c r="C34" s="29" t="s">
        <v>7</v>
      </c>
      <c r="D34" s="12">
        <v>10.55</v>
      </c>
      <c r="E34" s="12">
        <v>1680</v>
      </c>
      <c r="F34" s="30" t="s">
        <v>62</v>
      </c>
      <c r="G34" s="18">
        <v>0</v>
      </c>
    </row>
    <row r="35" spans="1:7" s="33" customFormat="1" x14ac:dyDescent="0.25">
      <c r="A35" s="83" t="s">
        <v>41</v>
      </c>
      <c r="B35" s="83"/>
      <c r="C35" s="83"/>
      <c r="D35" s="83"/>
      <c r="E35" s="83"/>
      <c r="F35" s="83"/>
      <c r="G35" s="35">
        <f>SUM(G32:G34)</f>
        <v>4355.7299999999996</v>
      </c>
    </row>
    <row r="36" spans="1:7" s="28" customFormat="1" x14ac:dyDescent="0.25">
      <c r="A36" s="80" t="s">
        <v>43</v>
      </c>
      <c r="B36" s="80"/>
      <c r="C36" s="80"/>
      <c r="D36" s="80"/>
      <c r="E36" s="80"/>
      <c r="F36" s="80"/>
      <c r="G36" s="34">
        <f>G29+G35</f>
        <v>78926.686600000001</v>
      </c>
    </row>
    <row r="38" spans="1:7" ht="22.5" customHeight="1" x14ac:dyDescent="0.3">
      <c r="A38" s="77" t="s">
        <v>97</v>
      </c>
      <c r="B38" s="78"/>
      <c r="C38" s="78"/>
      <c r="D38" s="78"/>
      <c r="E38" s="78"/>
      <c r="F38" s="78"/>
      <c r="G38" s="78"/>
    </row>
    <row r="39" spans="1:7" ht="23.25" customHeight="1" x14ac:dyDescent="0.3">
      <c r="A39" s="77" t="s">
        <v>99</v>
      </c>
      <c r="B39" s="78"/>
      <c r="C39" s="78"/>
      <c r="D39" s="78"/>
      <c r="E39" s="78"/>
      <c r="F39" s="78"/>
      <c r="G39" s="78"/>
    </row>
    <row r="40" spans="1:7" ht="24" customHeight="1" x14ac:dyDescent="0.3">
      <c r="A40" s="77" t="s">
        <v>47</v>
      </c>
      <c r="B40" s="77"/>
      <c r="C40" s="77"/>
      <c r="D40" s="77"/>
      <c r="E40" s="77"/>
      <c r="F40" s="77"/>
      <c r="G40" s="77"/>
    </row>
    <row r="41" spans="1:7" ht="27" customHeight="1" x14ac:dyDescent="0.3">
      <c r="A41" s="77" t="s">
        <v>48</v>
      </c>
      <c r="B41" s="78"/>
      <c r="C41" s="78"/>
      <c r="D41" s="78"/>
      <c r="E41" s="78"/>
      <c r="F41" s="78"/>
      <c r="G41" s="78"/>
    </row>
    <row r="42" spans="1:7" ht="43.5" customHeight="1" x14ac:dyDescent="0.3">
      <c r="A42" s="77" t="s">
        <v>49</v>
      </c>
      <c r="B42" s="78"/>
      <c r="C42" s="78"/>
      <c r="D42" s="78"/>
      <c r="E42" s="78"/>
      <c r="F42" s="78"/>
      <c r="G42" s="78"/>
    </row>
    <row r="43" spans="1:7" ht="18.75" x14ac:dyDescent="0.3">
      <c r="A43" s="40"/>
      <c r="C43" s="1" t="s">
        <v>50</v>
      </c>
    </row>
    <row r="45" spans="1:7" x14ac:dyDescent="0.25">
      <c r="B45" s="1" t="s">
        <v>51</v>
      </c>
      <c r="C45" s="1" t="s">
        <v>64</v>
      </c>
      <c r="F45" s="42"/>
    </row>
    <row r="47" spans="1:7" x14ac:dyDescent="0.25">
      <c r="B47" s="1" t="s">
        <v>52</v>
      </c>
      <c r="C47" s="41" t="s">
        <v>53</v>
      </c>
      <c r="F47" s="42"/>
    </row>
  </sheetData>
  <mergeCells count="12">
    <mergeCell ref="A42:G42"/>
    <mergeCell ref="B2:G2"/>
    <mergeCell ref="A5:G5"/>
    <mergeCell ref="A6:G6"/>
    <mergeCell ref="A29:F29"/>
    <mergeCell ref="A30:G30"/>
    <mergeCell ref="A35:F35"/>
    <mergeCell ref="A36:F36"/>
    <mergeCell ref="A38:G38"/>
    <mergeCell ref="A39:G39"/>
    <mergeCell ref="A40:G40"/>
    <mergeCell ref="A41:G41"/>
  </mergeCells>
  <pageMargins left="0.6692913385826772" right="0.39370078740157483" top="0.2" bottom="0.15748031496062992" header="0.15748031496062992" footer="0.15748031496062992"/>
  <pageSetup paperSize="9" scale="4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янв</vt:lpstr>
      <vt:lpstr>фев</vt:lpstr>
      <vt:lpstr>мар</vt:lpstr>
      <vt:lpstr>апр</vt:lpstr>
      <vt:lpstr>май</vt:lpstr>
      <vt:lpstr>июнь</vt:lpstr>
      <vt:lpstr>июль</vt:lpstr>
      <vt:lpstr>авг</vt:lpstr>
      <vt:lpstr>сен</vt:lpstr>
      <vt:lpstr>окт</vt:lpstr>
      <vt:lpstr>ноя</vt:lpstr>
      <vt:lpstr>дек</vt:lpstr>
      <vt:lpstr>год</vt:lpstr>
      <vt:lpstr>авг!Область_печати</vt:lpstr>
      <vt:lpstr>апр!Область_печати</vt:lpstr>
      <vt:lpstr>год!Область_печати</vt:lpstr>
      <vt:lpstr>дек!Область_печати</vt:lpstr>
      <vt:lpstr>июль!Область_печати</vt:lpstr>
      <vt:lpstr>июнь!Область_печати</vt:lpstr>
      <vt:lpstr>май!Область_печати</vt:lpstr>
      <vt:lpstr>мар!Область_печати</vt:lpstr>
      <vt:lpstr>ноя!Область_печати</vt:lpstr>
      <vt:lpstr>окт!Область_печати</vt:lpstr>
      <vt:lpstr>сен!Область_печати</vt:lpstr>
      <vt:lpstr>фев!Область_печати</vt:lpstr>
      <vt:lpstr>янв!Область_печати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2023-01-31T07:21:20Z</dcterms:modified>
</cp:coreProperties>
</file>