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739" firstSheet="12" activeTab="12"/>
  </bookViews>
  <sheets>
    <sheet name="янв" sheetId="46" state="hidden" r:id="rId1"/>
    <sheet name="фев" sheetId="47" state="hidden" r:id="rId2"/>
    <sheet name="мар" sheetId="48" state="hidden" r:id="rId3"/>
    <sheet name="апр" sheetId="49" state="hidden" r:id="rId4"/>
    <sheet name="май" sheetId="50" state="hidden" r:id="rId5"/>
    <sheet name="июнь" sheetId="51" state="hidden" r:id="rId6"/>
    <sheet name="июль" sheetId="52" state="hidden" r:id="rId7"/>
    <sheet name="авг" sheetId="53" state="hidden" r:id="rId8"/>
    <sheet name="сен" sheetId="54" state="hidden" r:id="rId9"/>
    <sheet name="окт" sheetId="55" state="hidden" r:id="rId10"/>
    <sheet name="ноя" sheetId="56" state="hidden" r:id="rId11"/>
    <sheet name="дек" sheetId="57" state="hidden" r:id="rId12"/>
    <sheet name="год" sheetId="14" r:id="rId13"/>
  </sheets>
  <definedNames>
    <definedName name="_xlnm.Print_Area" localSheetId="7">авг!$A$1:$G$49</definedName>
    <definedName name="_xlnm.Print_Area" localSheetId="3">апр!$A$1:$G$49</definedName>
    <definedName name="_xlnm.Print_Area" localSheetId="12">год!$A$1:$H$50</definedName>
    <definedName name="_xlnm.Print_Area" localSheetId="11">дек!$A$1:$G$49</definedName>
    <definedName name="_xlnm.Print_Area" localSheetId="6">июль!$A$1:$G$49</definedName>
    <definedName name="_xlnm.Print_Area" localSheetId="5">июнь!$A$1:$G$49</definedName>
    <definedName name="_xlnm.Print_Area" localSheetId="4">май!$A$1:$G$49</definedName>
    <definedName name="_xlnm.Print_Area" localSheetId="2">мар!$A$1:$G$49</definedName>
    <definedName name="_xlnm.Print_Area" localSheetId="10">ноя!$A$1:$G$49</definedName>
    <definedName name="_xlnm.Print_Area" localSheetId="9">окт!$A$1:$G$49</definedName>
    <definedName name="_xlnm.Print_Area" localSheetId="8">сен!$A$1:$G$49</definedName>
    <definedName name="_xlnm.Print_Area" localSheetId="1">фев!$A$1:$G$49</definedName>
    <definedName name="_xlnm.Print_Area" localSheetId="0">янв!$A$1:$G$49</definedName>
  </definedNames>
  <calcPr calcId="145621"/>
</workbook>
</file>

<file path=xl/calcChain.xml><?xml version="1.0" encoding="utf-8"?>
<calcChain xmlns="http://schemas.openxmlformats.org/spreadsheetml/2006/main">
  <c r="C5" i="14" l="1"/>
  <c r="G35" i="57"/>
  <c r="A34" i="57"/>
  <c r="G28" i="57"/>
  <c r="G27" i="57"/>
  <c r="G26" i="57"/>
  <c r="G25" i="57"/>
  <c r="D24" i="57"/>
  <c r="G24" i="57" s="1"/>
  <c r="G23" i="57"/>
  <c r="G22" i="57"/>
  <c r="G21" i="57"/>
  <c r="G20" i="57"/>
  <c r="G19" i="57"/>
  <c r="G18" i="57"/>
  <c r="G17" i="57"/>
  <c r="G16" i="57"/>
  <c r="G15" i="57"/>
  <c r="G14" i="57"/>
  <c r="G13" i="57"/>
  <c r="G12" i="57"/>
  <c r="G11" i="57"/>
  <c r="G10" i="57"/>
  <c r="A10" i="57"/>
  <c r="A11" i="57" s="1"/>
  <c r="A12" i="57" s="1"/>
  <c r="A13" i="57" s="1"/>
  <c r="A14" i="57" s="1"/>
  <c r="A15" i="57" s="1"/>
  <c r="A16" i="57" s="1"/>
  <c r="A17" i="57" s="1"/>
  <c r="A18" i="57" s="1"/>
  <c r="A19" i="57" s="1"/>
  <c r="A20" i="57" s="1"/>
  <c r="A21" i="57" s="1"/>
  <c r="A22" i="57" s="1"/>
  <c r="A23" i="57" s="1"/>
  <c r="A24" i="57" s="1"/>
  <c r="A25" i="57" s="1"/>
  <c r="A26" i="57" s="1"/>
  <c r="A27" i="57" s="1"/>
  <c r="A28" i="57" s="1"/>
  <c r="G9" i="57"/>
  <c r="G35" i="56"/>
  <c r="A34" i="56"/>
  <c r="G28" i="56"/>
  <c r="G27" i="56"/>
  <c r="G26" i="56"/>
  <c r="G25" i="56"/>
  <c r="D24" i="56"/>
  <c r="G24" i="56" s="1"/>
  <c r="G23" i="56"/>
  <c r="G22" i="56"/>
  <c r="G21" i="56"/>
  <c r="G20" i="56"/>
  <c r="G19" i="56"/>
  <c r="G18" i="56"/>
  <c r="G17" i="56"/>
  <c r="G16" i="56"/>
  <c r="G15" i="56"/>
  <c r="G14" i="56"/>
  <c r="G13" i="56"/>
  <c r="G12" i="56"/>
  <c r="G11" i="56"/>
  <c r="G10" i="56"/>
  <c r="A10" i="56"/>
  <c r="A11" i="56" s="1"/>
  <c r="A12" i="56" s="1"/>
  <c r="A13" i="56" s="1"/>
  <c r="A14" i="56" s="1"/>
  <c r="A15" i="56" s="1"/>
  <c r="A16" i="56" s="1"/>
  <c r="A17" i="56" s="1"/>
  <c r="A18" i="56" s="1"/>
  <c r="A19" i="56" s="1"/>
  <c r="A20" i="56" s="1"/>
  <c r="A21" i="56" s="1"/>
  <c r="A22" i="56" s="1"/>
  <c r="A23" i="56" s="1"/>
  <c r="A24" i="56" s="1"/>
  <c r="A25" i="56" s="1"/>
  <c r="A26" i="56" s="1"/>
  <c r="A27" i="56" s="1"/>
  <c r="A28" i="56" s="1"/>
  <c r="G9" i="56"/>
  <c r="G35" i="55"/>
  <c r="A34" i="55"/>
  <c r="G28" i="55"/>
  <c r="G27" i="55"/>
  <c r="G26" i="55"/>
  <c r="G25" i="55"/>
  <c r="D24" i="55"/>
  <c r="G24" i="55" s="1"/>
  <c r="G23" i="55"/>
  <c r="G22" i="55"/>
  <c r="G21" i="55"/>
  <c r="G20" i="55"/>
  <c r="G19" i="55"/>
  <c r="G18" i="55"/>
  <c r="G17" i="55"/>
  <c r="G16" i="55"/>
  <c r="G15" i="55"/>
  <c r="G14" i="55"/>
  <c r="G13" i="55"/>
  <c r="G12" i="55"/>
  <c r="G11" i="55"/>
  <c r="G10" i="55"/>
  <c r="A10" i="55"/>
  <c r="A11" i="55" s="1"/>
  <c r="A12" i="55" s="1"/>
  <c r="A13" i="55" s="1"/>
  <c r="A14" i="55" s="1"/>
  <c r="A15" i="55" s="1"/>
  <c r="A16" i="55" s="1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A28" i="55" s="1"/>
  <c r="G9" i="55"/>
  <c r="G35" i="54"/>
  <c r="A34" i="54"/>
  <c r="G28" i="54"/>
  <c r="G27" i="54"/>
  <c r="G26" i="54"/>
  <c r="G25" i="54"/>
  <c r="D24" i="54"/>
  <c r="G24" i="54" s="1"/>
  <c r="G23" i="54"/>
  <c r="G22" i="54"/>
  <c r="G21" i="54"/>
  <c r="G20" i="54"/>
  <c r="G19" i="54"/>
  <c r="G18" i="54"/>
  <c r="G17" i="54"/>
  <c r="G16" i="54"/>
  <c r="G15" i="54"/>
  <c r="G14" i="54"/>
  <c r="G13" i="54"/>
  <c r="G12" i="54"/>
  <c r="G11" i="54"/>
  <c r="G10" i="54"/>
  <c r="A10" i="54"/>
  <c r="A11" i="54" s="1"/>
  <c r="A12" i="54" s="1"/>
  <c r="A13" i="54" s="1"/>
  <c r="A14" i="54" s="1"/>
  <c r="A15" i="54" s="1"/>
  <c r="A16" i="54" s="1"/>
  <c r="A17" i="54" s="1"/>
  <c r="A18" i="54" s="1"/>
  <c r="A19" i="54" s="1"/>
  <c r="A20" i="54" s="1"/>
  <c r="A21" i="54" s="1"/>
  <c r="A22" i="54" s="1"/>
  <c r="A23" i="54" s="1"/>
  <c r="A24" i="54" s="1"/>
  <c r="A25" i="54" s="1"/>
  <c r="A26" i="54" s="1"/>
  <c r="A27" i="54" s="1"/>
  <c r="A28" i="54" s="1"/>
  <c r="G9" i="54"/>
  <c r="G29" i="54" s="1"/>
  <c r="G34" i="53"/>
  <c r="C36" i="14" s="1"/>
  <c r="G33" i="53"/>
  <c r="G35" i="53" s="1"/>
  <c r="A34" i="53"/>
  <c r="G28" i="53"/>
  <c r="G27" i="53"/>
  <c r="G26" i="53"/>
  <c r="G25" i="53"/>
  <c r="G24" i="53"/>
  <c r="D24" i="53"/>
  <c r="G23" i="53"/>
  <c r="G22" i="53"/>
  <c r="G21" i="53"/>
  <c r="G20" i="53"/>
  <c r="G19" i="53"/>
  <c r="G18" i="53"/>
  <c r="G17" i="53"/>
  <c r="G16" i="53"/>
  <c r="G15" i="53"/>
  <c r="G14" i="53"/>
  <c r="G13" i="53"/>
  <c r="G12" i="53"/>
  <c r="G11" i="53"/>
  <c r="G10" i="53"/>
  <c r="A10" i="53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A28" i="53" s="1"/>
  <c r="G9" i="53"/>
  <c r="G35" i="52"/>
  <c r="A34" i="52"/>
  <c r="G28" i="52"/>
  <c r="G27" i="52"/>
  <c r="G26" i="52"/>
  <c r="G25" i="52"/>
  <c r="D24" i="52"/>
  <c r="G24" i="52" s="1"/>
  <c r="G23" i="52"/>
  <c r="G22" i="52"/>
  <c r="G21" i="52"/>
  <c r="G20" i="52"/>
  <c r="G19" i="52"/>
  <c r="G18" i="52"/>
  <c r="G17" i="52"/>
  <c r="G16" i="52"/>
  <c r="G15" i="52"/>
  <c r="G14" i="52"/>
  <c r="G13" i="52"/>
  <c r="G12" i="52"/>
  <c r="G11" i="52"/>
  <c r="G10" i="52"/>
  <c r="A10" i="52"/>
  <c r="A11" i="52" s="1"/>
  <c r="A12" i="52" s="1"/>
  <c r="A13" i="52" s="1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26" i="52" s="1"/>
  <c r="A27" i="52" s="1"/>
  <c r="A28" i="52" s="1"/>
  <c r="G9" i="52"/>
  <c r="G29" i="52" s="1"/>
  <c r="G36" i="52" s="1"/>
  <c r="G35" i="51"/>
  <c r="A34" i="51"/>
  <c r="G28" i="51"/>
  <c r="G27" i="51"/>
  <c r="G26" i="51"/>
  <c r="G25" i="51"/>
  <c r="D24" i="51"/>
  <c r="G24" i="51" s="1"/>
  <c r="G23" i="51"/>
  <c r="G22" i="51"/>
  <c r="G21" i="51"/>
  <c r="G20" i="51"/>
  <c r="G19" i="51"/>
  <c r="G18" i="51"/>
  <c r="G17" i="51"/>
  <c r="G16" i="51"/>
  <c r="G15" i="51"/>
  <c r="G14" i="51"/>
  <c r="G13" i="51"/>
  <c r="G12" i="51"/>
  <c r="G11" i="51"/>
  <c r="G10" i="51"/>
  <c r="A10" i="5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A28" i="51" s="1"/>
  <c r="G9" i="51"/>
  <c r="G35" i="50"/>
  <c r="A34" i="50"/>
  <c r="G28" i="50"/>
  <c r="G27" i="50"/>
  <c r="G26" i="50"/>
  <c r="G25" i="50"/>
  <c r="D24" i="50"/>
  <c r="G24" i="50" s="1"/>
  <c r="G23" i="50"/>
  <c r="G22" i="50"/>
  <c r="G21" i="50"/>
  <c r="G20" i="50"/>
  <c r="G19" i="50"/>
  <c r="G18" i="50"/>
  <c r="G17" i="50"/>
  <c r="G16" i="50"/>
  <c r="G15" i="50"/>
  <c r="G14" i="50"/>
  <c r="G13" i="50"/>
  <c r="G12" i="50"/>
  <c r="G11" i="50"/>
  <c r="G10" i="50"/>
  <c r="A10" i="50"/>
  <c r="A11" i="50" s="1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A28" i="50" s="1"/>
  <c r="G9" i="50"/>
  <c r="G35" i="49"/>
  <c r="A34" i="49"/>
  <c r="G28" i="49"/>
  <c r="G27" i="49"/>
  <c r="G26" i="49"/>
  <c r="G25" i="49"/>
  <c r="D24" i="49"/>
  <c r="G24" i="49" s="1"/>
  <c r="G23" i="49"/>
  <c r="G22" i="49"/>
  <c r="G21" i="49"/>
  <c r="G20" i="49"/>
  <c r="G19" i="49"/>
  <c r="G18" i="49"/>
  <c r="G17" i="49"/>
  <c r="G16" i="49"/>
  <c r="G15" i="49"/>
  <c r="G14" i="49"/>
  <c r="G13" i="49"/>
  <c r="G12" i="49"/>
  <c r="G11" i="49"/>
  <c r="G10" i="49"/>
  <c r="A10" i="49"/>
  <c r="A11" i="49" s="1"/>
  <c r="A12" i="49" s="1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A28" i="49" s="1"/>
  <c r="G9" i="49"/>
  <c r="A34" i="48"/>
  <c r="G35" i="48"/>
  <c r="G28" i="48"/>
  <c r="G27" i="48"/>
  <c r="G26" i="48"/>
  <c r="G25" i="48"/>
  <c r="G24" i="48"/>
  <c r="D24" i="48"/>
  <c r="G23" i="48"/>
  <c r="G22" i="48"/>
  <c r="G21" i="48"/>
  <c r="G20" i="48"/>
  <c r="G19" i="48"/>
  <c r="G18" i="48"/>
  <c r="G17" i="48"/>
  <c r="G16" i="48"/>
  <c r="G15" i="48"/>
  <c r="G14" i="48"/>
  <c r="G13" i="48"/>
  <c r="G12" i="48"/>
  <c r="G11" i="48"/>
  <c r="G10" i="48"/>
  <c r="A10" i="48"/>
  <c r="A11" i="48" s="1"/>
  <c r="A12" i="48" s="1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A28" i="48" s="1"/>
  <c r="G9" i="48"/>
  <c r="G32" i="47"/>
  <c r="D24" i="47"/>
  <c r="G24" i="47" s="1"/>
  <c r="A34" i="47"/>
  <c r="G35" i="47"/>
  <c r="G28" i="47"/>
  <c r="G27" i="47"/>
  <c r="G26" i="47"/>
  <c r="G25" i="47"/>
  <c r="G23" i="47"/>
  <c r="G22" i="47"/>
  <c r="G21" i="47"/>
  <c r="G20" i="47"/>
  <c r="G19" i="47"/>
  <c r="G18" i="47"/>
  <c r="G17" i="47"/>
  <c r="G16" i="47"/>
  <c r="G15" i="47"/>
  <c r="G14" i="47"/>
  <c r="G13" i="47"/>
  <c r="G12" i="47"/>
  <c r="G11" i="47"/>
  <c r="G10" i="47"/>
  <c r="A10" i="47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A28" i="47" s="1"/>
  <c r="G9" i="47"/>
  <c r="G29" i="47" s="1"/>
  <c r="G32" i="46"/>
  <c r="C34" i="14" s="1"/>
  <c r="G29" i="51" l="1"/>
  <c r="G36" i="51" s="1"/>
  <c r="G29" i="57"/>
  <c r="G36" i="57" s="1"/>
  <c r="G29" i="56"/>
  <c r="G36" i="56" s="1"/>
  <c r="G29" i="50"/>
  <c r="G36" i="50" s="1"/>
  <c r="G29" i="48"/>
  <c r="G36" i="48" s="1"/>
  <c r="G29" i="49"/>
  <c r="G36" i="49" s="1"/>
  <c r="G29" i="53"/>
  <c r="G29" i="55"/>
  <c r="G36" i="55" s="1"/>
  <c r="C35" i="14"/>
  <c r="G36" i="54"/>
  <c r="G36" i="53"/>
  <c r="G36" i="47"/>
  <c r="C8" i="14"/>
  <c r="A34" i="46"/>
  <c r="G35" i="46"/>
  <c r="G36" i="46" s="1"/>
  <c r="G28" i="46"/>
  <c r="C30" i="14" s="1"/>
  <c r="G27" i="46"/>
  <c r="C29" i="14" s="1"/>
  <c r="G26" i="46"/>
  <c r="C28" i="14" s="1"/>
  <c r="G25" i="46"/>
  <c r="C27" i="14" s="1"/>
  <c r="G24" i="46"/>
  <c r="C26" i="14" s="1"/>
  <c r="G23" i="46"/>
  <c r="C25" i="14" s="1"/>
  <c r="G22" i="46"/>
  <c r="C24" i="14" s="1"/>
  <c r="G21" i="46"/>
  <c r="C23" i="14" s="1"/>
  <c r="G20" i="46"/>
  <c r="C22" i="14" s="1"/>
  <c r="G19" i="46"/>
  <c r="C21" i="14" s="1"/>
  <c r="G18" i="46"/>
  <c r="C20" i="14" s="1"/>
  <c r="G17" i="46"/>
  <c r="C19" i="14" s="1"/>
  <c r="G16" i="46"/>
  <c r="C18" i="14" s="1"/>
  <c r="G15" i="46"/>
  <c r="C17" i="14" s="1"/>
  <c r="G14" i="46"/>
  <c r="C16" i="14" s="1"/>
  <c r="G13" i="46"/>
  <c r="C15" i="14" s="1"/>
  <c r="G12" i="46"/>
  <c r="C14" i="14" s="1"/>
  <c r="G11" i="46"/>
  <c r="C13" i="14" s="1"/>
  <c r="G10" i="46"/>
  <c r="C12" i="14" s="1"/>
  <c r="A10" i="46"/>
  <c r="A11" i="46" s="1"/>
  <c r="A12" i="46" s="1"/>
  <c r="A13" i="46" s="1"/>
  <c r="A14" i="46" s="1"/>
  <c r="A15" i="46" s="1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A28" i="46" s="1"/>
  <c r="G9" i="46"/>
  <c r="C11" i="14" s="1"/>
  <c r="C31" i="14" s="1"/>
  <c r="C37" i="14" l="1"/>
  <c r="A12" i="14" l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C38" i="14" l="1"/>
  <c r="C39" i="14" s="1"/>
</calcChain>
</file>

<file path=xl/sharedStrings.xml><?xml version="1.0" encoding="utf-8"?>
<sst xmlns="http://schemas.openxmlformats.org/spreadsheetml/2006/main" count="1308" uniqueCount="116">
  <si>
    <t>№</t>
  </si>
  <si>
    <t>Код</t>
  </si>
  <si>
    <t>Наименование работы</t>
  </si>
  <si>
    <t>ед.изм.</t>
  </si>
  <si>
    <t>цена (руб.)</t>
  </si>
  <si>
    <t>объем</t>
  </si>
  <si>
    <t>Количество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</si>
  <si>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</si>
  <si>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</si>
  <si>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</si>
  <si>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</si>
  <si>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1 раз в  год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</si>
  <si>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</si>
  <si>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</si>
  <si>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</si>
  <si>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</si>
  <si>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</si>
  <si>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</si>
  <si>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</si>
  <si>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</si>
  <si>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</si>
  <si>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</si>
  <si>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</si>
  <si>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</si>
  <si>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</si>
  <si>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</si>
  <si>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</si>
  <si>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Аварийное обслуживание, непредвиденные работы (заявочный ремонт)</t>
  </si>
  <si>
    <t>Дератизация, дезинсекция</t>
  </si>
  <si>
    <t>4 раза в год</t>
  </si>
  <si>
    <t>Проверка дымоходов и вентканалов</t>
  </si>
  <si>
    <t>1 раза в год-вентканалы в МКД с газовыми приборами, раз в год-в МКД с электроплитами</t>
  </si>
  <si>
    <t xml:space="preserve">1 кв.м.общ.пл. 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</si>
  <si>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</si>
  <si>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</si>
  <si>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</si>
  <si>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</si>
  <si>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</si>
  <si>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</si>
  <si>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</si>
  <si>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</si>
  <si>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Текущий ремонт</t>
  </si>
  <si>
    <t>Всего:</t>
  </si>
  <si>
    <t>Осмотр наружных конструкций кирпичного или каменного дома</t>
  </si>
  <si>
    <t>стоимотсть на 1 кв м общ. пл.</t>
  </si>
  <si>
    <t>Итого:</t>
  </si>
  <si>
    <t xml:space="preserve">Акт №1 приемки оказанных услуг и (или) выполненных работ по содержанию и текущему ремонту общего имущества в многоквартирном доме </t>
  </si>
  <si>
    <t>г. Рязань</t>
  </si>
  <si>
    <t xml:space="preserve">1. Исполнителем предъявлены к приемке следующие оказанные на основании договора управления многоквартирным домом № Н-29-70 от  01.01.2011 (далее – «Договор») услуги и (или) выполненные работы по содержанию и текущему ремонту общего имущества в  многоквартирном доме №29 расположенном по адресу г. Рязань ул. Новаторов 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</si>
  <si>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</si>
  <si>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</si>
  <si>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5. Настоящий Акт составлен в 2-х экземплярах, имеющих одинаковую юридическую силу, по одному для каждой из Сторон.</t>
  </si>
  <si>
    <t>Подписи сторон:</t>
  </si>
  <si>
    <t>Заказчик</t>
  </si>
  <si>
    <t>Исполнитель</t>
  </si>
  <si>
    <t>Афонина И. В.</t>
  </si>
  <si>
    <t>Замер сопротивления изоляции</t>
  </si>
  <si>
    <t>Текщий ремонт</t>
  </si>
  <si>
    <t>Постоянно</t>
  </si>
  <si>
    <t>Осмотр технических этажей, чердаков и подвальных помещений</t>
  </si>
  <si>
    <t xml:space="preserve">Осмотр мест общего пользования </t>
  </si>
  <si>
    <t>Дежурство слесарей, электриков</t>
  </si>
  <si>
    <t xml:space="preserve">Уборка лестничных площадок и маршей </t>
  </si>
  <si>
    <t>1 кв.м асфальта ( ст-ть пересчитана на 1 кв.м. об.пл.)</t>
  </si>
  <si>
    <t xml:space="preserve"> </t>
  </si>
  <si>
    <t>смета, материалы</t>
  </si>
  <si>
    <t>Подметание прилегающей территории, содержание и уборка контейнерных площадок</t>
  </si>
  <si>
    <t>Квашнин И.В.</t>
  </si>
  <si>
    <t>Собственники помещений в многоквартирном доме, расположенном по адресу: г. Рязань ул. Новаторов дом 29,  именуемые в дальнейшем “Заказчик”, в лице  Афониной Ирины Васильевны, являющейся собственником квартиры № 82, находящейся в данном многоквартирном доме, действующего на основании ___________________   с одной стороны, и  ООО КА «Ирбис» именуемая в дальнейшем “Исполнитель”, в лице Квашнина Игоря Васильевича, директора действующий на основании Устава , с другой стороны, совместно именуемые “Стороны”, составили настоящий Акт о нижеследующем:</t>
  </si>
  <si>
    <t>Коммунальные ресурсы потребляемые в целях содержания общего имущества в многоквартирном доме (КРСОИ) с 01.07.2021</t>
  </si>
  <si>
    <t>Начислено за услуги по содержанию и текущему ремонту общего имущества МКД  за 2022 год</t>
  </si>
  <si>
    <t>Поступило за услуги по содержанию и текущему ремонту общего имущества МКД за 2022 год</t>
  </si>
  <si>
    <t>Долг собственников помещений на 01.01.2023 г.</t>
  </si>
  <si>
    <t>Выполнено  услуг (работ) за 2022 год</t>
  </si>
  <si>
    <t>Остаток средств на 01.01.2023</t>
  </si>
  <si>
    <t>2. Всего за период с 01.01.2022 по 31.01.2022 года выполнено работ (оказано услуг) на общую сумму:</t>
  </si>
  <si>
    <t>Семьдесят одна тысяча четыреста девять рублей девяносто шесть копеек</t>
  </si>
  <si>
    <t>2. Всего за период с 01.02.2022 по 28.02.2022 года выполнено работ (оказано услуг) на общую сумму:</t>
  </si>
  <si>
    <t xml:space="preserve">Акт №2 приемки оказанных услуг и (или) выполненных работ по содержанию и текущему ремонту общего имущества в многоквартирном доме </t>
  </si>
  <si>
    <t>Семьдесят шесть тысяч триста семьдесят рублей двадцать восемь копеек</t>
  </si>
  <si>
    <t>2. Всего за период с 01.03.2022 по 31.03.2022 года выполнено работ (оказано услуг) на общую сумму:</t>
  </si>
  <si>
    <t xml:space="preserve">Акт № 3 приемки оказанных услуг и (или) выполненных работ по содержанию и текущему ремонту общего имущества в многоквартирном доме </t>
  </si>
  <si>
    <t>Семьдесят три тысячи триста два рубля девяносто восемь копеек</t>
  </si>
  <si>
    <t>2. Всего за период с 01.04.2022 по 30.04.2022 года выполнено работ (оказано услуг) на общую сумму:</t>
  </si>
  <si>
    <t xml:space="preserve">Акт № 4 приемки оказанных услуг и (или) выполненных работ по содержанию и текущему ремонту общего имущества в многоквартирном доме </t>
  </si>
  <si>
    <t>Семьдесят четыре тысячи триста пятьдесят восемь рублей пятьдесят семь копеек</t>
  </si>
  <si>
    <t>2. Всего за период с 01.05.2022 по 31.05.2022 года выполнено работ (оказано услуг) на общую сумму:</t>
  </si>
  <si>
    <t xml:space="preserve">Акт № 5 приемки оказанных услуг и (или) выполненных работ по содержанию и текущему ремонту общего имущества в многоквартирном доме </t>
  </si>
  <si>
    <t>2. Всего за период с 01.06.2022 по 30.06.2022 года выполнено работ (оказано услуг) на общую сумму:</t>
  </si>
  <si>
    <t xml:space="preserve">Акт № 6 приемки оказанных услуг и (или) выполненных работ по содержанию и текущему ремонту общего имущества в многоквартирном доме </t>
  </si>
  <si>
    <t xml:space="preserve">Акт № 7 приемки оказанных услуг и (или) выполненных работ по содержанию и текущему ремонту общего имущества в многоквартирном доме </t>
  </si>
  <si>
    <t>Коммунальные ресурсы потребляемые в целях содержания общего имущества в многоквартирном доме (КРСОИ) с 01.07.2022</t>
  </si>
  <si>
    <t>2. Всего за период с 01.07.2022 по 31.07.2022 года выполнено работ (оказано услуг) на общую сумму:</t>
  </si>
  <si>
    <t>Восемьдесят шесть тысяч девятьсот шестьдесят два рубля пятьдесят девять копеек</t>
  </si>
  <si>
    <t>Девяносто три тысячи восемьсот шестьдесят шесть рублей шестьдесят копеек</t>
  </si>
  <si>
    <t>Начислено по договорам с провайдерами</t>
  </si>
  <si>
    <t>Поступило по договорам с провайдерами</t>
  </si>
  <si>
    <t xml:space="preserve">Акт № 8 приемки оказанных услуг и (или) выполненных работ по содержанию и текущему ремонту общего имущества в многоквартирном доме </t>
  </si>
  <si>
    <t>2. Всего за период с 01.08.2022 по 31.08.2022 года выполнено работ (оказано услуг) на общую сумму:</t>
  </si>
  <si>
    <t>Сто девятнадцать тысяч девяносто девять рублей тридцать девять копеек</t>
  </si>
  <si>
    <t>2. Всего за период с 01.09.2022 по 30.09.2022 года выполнено работ (оказано услуг) на общую сумму:</t>
  </si>
  <si>
    <t xml:space="preserve">Акт № 9 приемки оказанных услуг и (или) выполненных работ по содержанию и текущему ремонту общего имущества в многоквартирном доме </t>
  </si>
  <si>
    <t>Девяносто четыре тысячи четыреста семьдесят семь рублей восемьдесят шесть копеек</t>
  </si>
  <si>
    <t>2. Всего за период с 01.10.2022 по 31.10.2022 года выполнено работ (оказано услуг) на общую сумму:</t>
  </si>
  <si>
    <t xml:space="preserve">Акт № 10 приемки оказанных услуг и (или) выполненных работ по содержанию и текущему ремонту общего имущества в многоквартирном доме </t>
  </si>
  <si>
    <t>Семьдесят три тысячи восемьсот тридцать два рубля девяносто одна копейка</t>
  </si>
  <si>
    <t>2. Всего за период с 01.11.2022 по 30.11.2022 года выполнено работ (оказано услуг) на общую сумму:</t>
  </si>
  <si>
    <t xml:space="preserve">Акт № 11 приемки оказанных услуг и (или) выполненных работ по содержанию и текущему ремонту общего имущества в многоквартирном доме </t>
  </si>
  <si>
    <t>Семьдесят восемь тысяч шестьдесят три рубля тридцать пять копеек</t>
  </si>
  <si>
    <t>2. Всего за период с 01.12.2022 по 31.12.2022 года выполнено работ (оказано услуг) на общую сумму:</t>
  </si>
  <si>
    <t>Коммунальные ресурсы потребляемые в целях содержания общего имущества в многоквартирном доме (КРСОИ) с 01.12.2022</t>
  </si>
  <si>
    <t xml:space="preserve">Акт № 12 приемки оказанных услуг и (или) выполненных работ по содержанию и текущему ремонту общего имущества в многоквартирном доме </t>
  </si>
  <si>
    <t>Подано исковых заявлений за 2022г. (шт.)</t>
  </si>
  <si>
    <t>0</t>
  </si>
  <si>
    <t>Восемьдесят две тысячи двести семьдесят пять рублей сорок семь копеек</t>
  </si>
  <si>
    <t>Доходы и расходы ООО КА "Ирбис"  по управлению и обслуживанию МКД ул. Новаторов д. 29                                                       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</si>
</sst>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sz val="12"/>
      <name val="Cambria"/>
      <family val="1"/>
      <charset val="204"/>
    </font>
    <font>
      <sz val="13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right"/>
    </xf>
    <xf numFmtId="0" fontId="1" fillId="2" borderId="0" xfId="0" applyFont="1" applyFill="1"/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justify" wrapText="1"/>
    </xf>
    <xf numFmtId="0" fontId="1" fillId="0" borderId="1" xfId="0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Fill="1"/>
    <xf numFmtId="0" fontId="7" fillId="0" borderId="1" xfId="0" applyFont="1" applyBorder="1" applyAlignment="1">
      <alignment horizontal="justify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Border="1"/>
    <xf numFmtId="0" fontId="1" fillId="2" borderId="0" xfId="0" applyFont="1" applyFill="1" applyBorder="1"/>
    <xf numFmtId="0" fontId="6" fillId="0" borderId="0" xfId="0" applyFont="1" applyFill="1" applyBorder="1" applyAlignment="1">
      <alignment horizontal="left" vertical="center" wrapText="1"/>
    </xf>
    <xf numFmtId="4" fontId="1" fillId="0" borderId="1" xfId="0" applyNumberFormat="1" applyFont="1" applyBorder="1"/>
    <xf numFmtId="4" fontId="1" fillId="0" borderId="1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/>
    <xf numFmtId="0" fontId="8" fillId="2" borderId="0" xfId="0" applyFont="1" applyFill="1" applyAlignment="1">
      <alignment horizontal="left" wrapText="1"/>
    </xf>
    <xf numFmtId="0" fontId="3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1" fillId="0" borderId="4" xfId="0" applyFont="1" applyBorder="1" applyAlignment="1"/>
    <xf numFmtId="0" fontId="1" fillId="0" borderId="0" xfId="0" applyFont="1" applyAlignment="1"/>
    <xf numFmtId="0" fontId="1" fillId="2" borderId="0" xfId="0" applyFont="1" applyFill="1" applyAlignment="1"/>
    <xf numFmtId="0" fontId="1" fillId="2" borderId="0" xfId="0" applyFont="1" applyFill="1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wrapText="1"/>
    </xf>
    <xf numFmtId="0" fontId="1" fillId="2" borderId="1" xfId="0" applyFont="1" applyFill="1" applyBorder="1" applyAlignment="1">
      <alignment horizontal="justify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/>
    <xf numFmtId="0" fontId="3" fillId="2" borderId="0" xfId="0" applyFont="1" applyFill="1" applyBorder="1"/>
    <xf numFmtId="0" fontId="3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2" fillId="2" borderId="0" xfId="0" applyFont="1" applyFill="1"/>
    <xf numFmtId="0" fontId="3" fillId="2" borderId="1" xfId="0" applyFont="1" applyFill="1" applyBorder="1"/>
    <xf numFmtId="4" fontId="3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0" fillId="2" borderId="0" xfId="0" applyFont="1" applyFill="1" applyAlignment="1">
      <alignment wrapText="1"/>
    </xf>
    <xf numFmtId="0" fontId="9" fillId="0" borderId="4" xfId="0" applyFont="1" applyBorder="1" applyAlignment="1">
      <alignment horizontal="justify" wrapText="1"/>
    </xf>
    <xf numFmtId="0" fontId="0" fillId="0" borderId="4" xfId="0" applyBorder="1" applyAlignment="1">
      <alignment horizontal="justify" wrapText="1"/>
    </xf>
    <xf numFmtId="4" fontId="1" fillId="0" borderId="0" xfId="0" applyNumberFormat="1" applyFont="1" applyAlignment="1">
      <alignment horizontal="justify" vertical="center" wrapText="1"/>
    </xf>
    <xf numFmtId="0" fontId="1" fillId="0" borderId="0" xfId="0" applyFont="1" applyAlignment="1">
      <alignment horizontal="justify" wrapText="1"/>
    </xf>
    <xf numFmtId="0" fontId="1" fillId="0" borderId="0" xfId="0" applyFont="1" applyBorder="1" applyAlignment="1">
      <alignment horizontal="justify" wrapText="1"/>
    </xf>
    <xf numFmtId="0" fontId="13" fillId="0" borderId="0" xfId="0" applyFont="1"/>
    <xf numFmtId="0" fontId="13" fillId="0" borderId="0" xfId="0" applyFont="1" applyFill="1"/>
    <xf numFmtId="4" fontId="13" fillId="0" borderId="0" xfId="0" applyNumberFormat="1" applyFont="1" applyAlignment="1">
      <alignment horizontal="center" vertical="center"/>
    </xf>
    <xf numFmtId="0" fontId="13" fillId="0" borderId="0" xfId="0" applyFont="1" applyBorder="1"/>
    <xf numFmtId="0" fontId="13" fillId="0" borderId="4" xfId="0" applyFont="1" applyFill="1" applyBorder="1"/>
    <xf numFmtId="0" fontId="9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4" fillId="2" borderId="0" xfId="0" applyFont="1" applyFill="1" applyBorder="1" applyAlignment="1">
      <alignment horizontal="left"/>
    </xf>
    <xf numFmtId="0" fontId="13" fillId="0" borderId="0" xfId="0" applyFont="1" applyAlignment="1"/>
    <xf numFmtId="0" fontId="13" fillId="0" borderId="0" xfId="0" applyFont="1" applyBorder="1" applyAlignment="1"/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/>
    </xf>
    <xf numFmtId="0" fontId="1" fillId="0" borderId="1" xfId="0" applyFont="1" applyBorder="1" applyAlignment="1"/>
    <xf numFmtId="0" fontId="14" fillId="0" borderId="1" xfId="0" applyFont="1" applyBorder="1" applyAlignment="1">
      <alignment horizontal="center"/>
    </xf>
    <xf numFmtId="4" fontId="11" fillId="0" borderId="0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14" fontId="18" fillId="0" borderId="0" xfId="0" applyNumberFormat="1" applyFont="1"/>
    <xf numFmtId="0" fontId="1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justify" wrapText="1"/>
    </xf>
    <xf numFmtId="0" fontId="0" fillId="0" borderId="0" xfId="0" applyBorder="1" applyAlignment="1">
      <alignment horizontal="justify" wrapText="1"/>
    </xf>
    <xf numFmtId="0" fontId="3" fillId="3" borderId="1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right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view="pageBreakPreview" topLeftCell="A13" zoomScale="55" zoomScaleNormal="100" zoomScaleSheetLayoutView="55" workbookViewId="0">
      <selection activeCell="A40" sqref="A40:G40"/>
    </sheetView>
  </sheetViews>
  <sheetFormatPr defaultColWidth="8.85546875" defaultRowHeight="15.75" x14ac:dyDescent="0.25"/>
  <cols>
    <col min="1" max="1" width="5.85546875" style="1" customWidth="1"/>
    <col min="2" max="2" width="55.140625" style="1" customWidth="1"/>
    <col min="3" max="3" width="34.140625" style="1" customWidth="1"/>
    <col min="4" max="4" width="14.7109375" style="1" customWidth="1"/>
    <col min="5" max="5" width="12.42578125" style="1" customWidth="1"/>
    <col min="6" max="6" width="31" style="16" customWidth="1"/>
    <col min="7" max="7" width="26" style="19" customWidth="1"/>
    <col min="8" max="8" width="15.5703125" style="19" hidden="1" customWidth="1"/>
    <col min="9" max="9" width="9.85546875" style="1" hidden="1" customWidth="1"/>
    <col min="10" max="10" width="13.140625" style="1" hidden="1" customWidth="1"/>
    <col min="11" max="11" width="12.5703125" style="1" hidden="1" customWidth="1"/>
    <col min="12" max="12" width="10.85546875" style="1" hidden="1" customWidth="1"/>
    <col min="13" max="14" width="8.85546875" style="21" customWidth="1"/>
    <col min="15" max="25" width="8.85546875" style="1" customWidth="1"/>
    <col min="26" max="26" width="5.85546875" style="1" customWidth="1"/>
    <col min="27" max="27" width="8.140625" style="1" customWidth="1"/>
    <col min="28" max="28" width="48" style="1" customWidth="1"/>
    <col min="29" max="29" width="22.5703125" style="1" customWidth="1"/>
    <col min="30" max="30" width="14.7109375" style="1" customWidth="1"/>
    <col min="31" max="31" width="12.42578125" style="1" customWidth="1"/>
    <col min="32" max="32" width="23.7109375" style="1" customWidth="1"/>
    <col min="33" max="34" width="15.5703125" style="1" customWidth="1"/>
    <col min="35" max="281" width="8.85546875" style="1" customWidth="1"/>
    <col min="282" max="282" width="5.85546875" style="1" customWidth="1"/>
    <col min="283" max="283" width="8.140625" style="1" customWidth="1"/>
    <col min="284" max="284" width="48" style="1" customWidth="1"/>
    <col min="285" max="285" width="22.5703125" style="1" customWidth="1"/>
    <col min="286" max="286" width="14.7109375" style="1" customWidth="1"/>
    <col min="287" max="287" width="12.42578125" style="1" customWidth="1"/>
    <col min="288" max="288" width="23.7109375" style="1" customWidth="1"/>
    <col min="289" max="290" width="15.5703125" style="1" customWidth="1"/>
    <col min="291" max="537" width="8.85546875" style="1" customWidth="1"/>
    <col min="538" max="538" width="5.85546875" style="1" customWidth="1"/>
    <col min="539" max="539" width="8.140625" style="1" customWidth="1"/>
    <col min="540" max="540" width="48" style="1" customWidth="1"/>
    <col min="541" max="541" width="22.5703125" style="1" customWidth="1"/>
    <col min="542" max="542" width="14.7109375" style="1" customWidth="1"/>
    <col min="543" max="543" width="12.42578125" style="1" customWidth="1"/>
    <col min="544" max="544" width="23.7109375" style="1" customWidth="1"/>
    <col min="545" max="546" width="15.5703125" style="1" customWidth="1"/>
    <col min="547" max="793" width="8.85546875" style="1" customWidth="1"/>
    <col min="794" max="794" width="5.85546875" style="1" customWidth="1"/>
    <col min="795" max="795" width="8.140625" style="1" customWidth="1"/>
    <col min="796" max="796" width="48" style="1" customWidth="1"/>
    <col min="797" max="797" width="22.5703125" style="1" customWidth="1"/>
    <col min="798" max="798" width="14.7109375" style="1" customWidth="1"/>
    <col min="799" max="799" width="12.42578125" style="1" customWidth="1"/>
    <col min="800" max="800" width="23.7109375" style="1" customWidth="1"/>
    <col min="801" max="802" width="15.5703125" style="1" customWidth="1"/>
    <col min="803" max="1049" width="8.85546875" style="1" customWidth="1"/>
    <col min="1050" max="1050" width="5.85546875" style="1" customWidth="1"/>
    <col min="1051" max="1051" width="8.140625" style="1" customWidth="1"/>
    <col min="1052" max="1052" width="48" style="1" customWidth="1"/>
    <col min="1053" max="1053" width="22.5703125" style="1" customWidth="1"/>
    <col min="1054" max="1054" width="14.7109375" style="1" customWidth="1"/>
    <col min="1055" max="1055" width="12.42578125" style="1" customWidth="1"/>
    <col min="1056" max="1056" width="23.7109375" style="1" customWidth="1"/>
    <col min="1057" max="1058" width="15.5703125" style="1" customWidth="1"/>
    <col min="1059" max="1305" width="8.85546875" style="1" customWidth="1"/>
    <col min="1306" max="1306" width="5.85546875" style="1" customWidth="1"/>
    <col min="1307" max="1307" width="8.140625" style="1" customWidth="1"/>
    <col min="1308" max="1308" width="48" style="1" customWidth="1"/>
    <col min="1309" max="1309" width="22.5703125" style="1" customWidth="1"/>
    <col min="1310" max="1310" width="14.7109375" style="1" customWidth="1"/>
    <col min="1311" max="1311" width="12.42578125" style="1" customWidth="1"/>
    <col min="1312" max="1312" width="23.7109375" style="1" customWidth="1"/>
    <col min="1313" max="1314" width="15.5703125" style="1" customWidth="1"/>
    <col min="1315" max="1561" width="8.85546875" style="1" customWidth="1"/>
    <col min="1562" max="1562" width="5.85546875" style="1" customWidth="1"/>
    <col min="1563" max="1563" width="8.140625" style="1" customWidth="1"/>
    <col min="1564" max="1564" width="48" style="1" customWidth="1"/>
    <col min="1565" max="1565" width="22.5703125" style="1" customWidth="1"/>
    <col min="1566" max="1566" width="14.7109375" style="1" customWidth="1"/>
    <col min="1567" max="1567" width="12.42578125" style="1" customWidth="1"/>
    <col min="1568" max="1568" width="23.7109375" style="1" customWidth="1"/>
    <col min="1569" max="1570" width="15.5703125" style="1" customWidth="1"/>
    <col min="1571" max="1817" width="8.85546875" style="1" customWidth="1"/>
    <col min="1818" max="1818" width="5.85546875" style="1" customWidth="1"/>
    <col min="1819" max="1819" width="8.140625" style="1" customWidth="1"/>
    <col min="1820" max="1820" width="48" style="1" customWidth="1"/>
    <col min="1821" max="1821" width="22.5703125" style="1" customWidth="1"/>
    <col min="1822" max="1822" width="14.7109375" style="1" customWidth="1"/>
    <col min="1823" max="1823" width="12.42578125" style="1" customWidth="1"/>
    <col min="1824" max="1824" width="23.7109375" style="1" customWidth="1"/>
    <col min="1825" max="1826" width="15.5703125" style="1" customWidth="1"/>
    <col min="1827" max="2073" width="8.85546875" style="1" customWidth="1"/>
    <col min="2074" max="2074" width="5.85546875" style="1" customWidth="1"/>
    <col min="2075" max="2075" width="8.140625" style="1" customWidth="1"/>
    <col min="2076" max="2076" width="48" style="1" customWidth="1"/>
    <col min="2077" max="2077" width="22.5703125" style="1" customWidth="1"/>
    <col min="2078" max="2078" width="14.7109375" style="1" customWidth="1"/>
    <col min="2079" max="2079" width="12.42578125" style="1" customWidth="1"/>
    <col min="2080" max="2080" width="23.7109375" style="1" customWidth="1"/>
    <col min="2081" max="2082" width="15.5703125" style="1" customWidth="1"/>
    <col min="2083" max="2329" width="8.85546875" style="1" customWidth="1"/>
    <col min="2330" max="2330" width="5.85546875" style="1" customWidth="1"/>
    <col min="2331" max="2331" width="8.140625" style="1" customWidth="1"/>
    <col min="2332" max="2332" width="48" style="1" customWidth="1"/>
    <col min="2333" max="2333" width="22.5703125" style="1" customWidth="1"/>
    <col min="2334" max="2334" width="14.7109375" style="1" customWidth="1"/>
    <col min="2335" max="2335" width="12.42578125" style="1" customWidth="1"/>
    <col min="2336" max="2336" width="23.7109375" style="1" customWidth="1"/>
    <col min="2337" max="2338" width="15.5703125" style="1" customWidth="1"/>
    <col min="2339" max="2585" width="8.85546875" style="1" customWidth="1"/>
    <col min="2586" max="2586" width="5.85546875" style="1" customWidth="1"/>
    <col min="2587" max="2587" width="8.140625" style="1" customWidth="1"/>
    <col min="2588" max="2588" width="48" style="1" customWidth="1"/>
    <col min="2589" max="2589" width="22.5703125" style="1" customWidth="1"/>
    <col min="2590" max="2590" width="14.7109375" style="1" customWidth="1"/>
    <col min="2591" max="2591" width="12.42578125" style="1" customWidth="1"/>
    <col min="2592" max="2592" width="23.7109375" style="1" customWidth="1"/>
    <col min="2593" max="2594" width="15.5703125" style="1" customWidth="1"/>
    <col min="2595" max="2841" width="8.85546875" style="1" customWidth="1"/>
    <col min="2842" max="2842" width="5.85546875" style="1" customWidth="1"/>
    <col min="2843" max="2843" width="8.140625" style="1" customWidth="1"/>
    <col min="2844" max="2844" width="48" style="1" customWidth="1"/>
    <col min="2845" max="2845" width="22.5703125" style="1" customWidth="1"/>
    <col min="2846" max="2846" width="14.7109375" style="1" customWidth="1"/>
    <col min="2847" max="2847" width="12.42578125" style="1" customWidth="1"/>
    <col min="2848" max="2848" width="23.7109375" style="1" customWidth="1"/>
    <col min="2849" max="2850" width="15.5703125" style="1" customWidth="1"/>
    <col min="2851" max="3097" width="8.85546875" style="1" customWidth="1"/>
    <col min="3098" max="3098" width="5.85546875" style="1" customWidth="1"/>
    <col min="3099" max="3099" width="8.140625" style="1" customWidth="1"/>
    <col min="3100" max="3100" width="48" style="1" customWidth="1"/>
    <col min="3101" max="3101" width="22.5703125" style="1" customWidth="1"/>
    <col min="3102" max="3102" width="14.7109375" style="1" customWidth="1"/>
    <col min="3103" max="3103" width="12.42578125" style="1" customWidth="1"/>
    <col min="3104" max="3104" width="23.7109375" style="1" customWidth="1"/>
    <col min="3105" max="3106" width="15.5703125" style="1" customWidth="1"/>
    <col min="3107" max="3353" width="8.85546875" style="1" customWidth="1"/>
    <col min="3354" max="3354" width="5.85546875" style="1" customWidth="1"/>
    <col min="3355" max="3355" width="8.140625" style="1" customWidth="1"/>
    <col min="3356" max="3356" width="48" style="1" customWidth="1"/>
    <col min="3357" max="3357" width="22.5703125" style="1" customWidth="1"/>
    <col min="3358" max="3358" width="14.7109375" style="1" customWidth="1"/>
    <col min="3359" max="3359" width="12.42578125" style="1" customWidth="1"/>
    <col min="3360" max="3360" width="23.7109375" style="1" customWidth="1"/>
    <col min="3361" max="3362" width="15.5703125" style="1" customWidth="1"/>
    <col min="3363" max="3609" width="8.85546875" style="1" customWidth="1"/>
    <col min="3610" max="3610" width="5.85546875" style="1" customWidth="1"/>
    <col min="3611" max="3611" width="8.140625" style="1" customWidth="1"/>
    <col min="3612" max="3612" width="48" style="1" customWidth="1"/>
    <col min="3613" max="3613" width="22.5703125" style="1" customWidth="1"/>
    <col min="3614" max="3614" width="14.7109375" style="1" customWidth="1"/>
    <col min="3615" max="3615" width="12.42578125" style="1" customWidth="1"/>
    <col min="3616" max="3616" width="23.7109375" style="1" customWidth="1"/>
    <col min="3617" max="3618" width="15.5703125" style="1" customWidth="1"/>
    <col min="3619" max="3865" width="8.85546875" style="1" customWidth="1"/>
    <col min="3866" max="3866" width="5.85546875" style="1" customWidth="1"/>
    <col min="3867" max="3867" width="8.140625" style="1" customWidth="1"/>
    <col min="3868" max="3868" width="48" style="1" customWidth="1"/>
    <col min="3869" max="3869" width="22.5703125" style="1" customWidth="1"/>
    <col min="3870" max="3870" width="14.7109375" style="1" customWidth="1"/>
    <col min="3871" max="3871" width="12.42578125" style="1" customWidth="1"/>
    <col min="3872" max="3872" width="23.7109375" style="1" customWidth="1"/>
    <col min="3873" max="3874" width="15.5703125" style="1" customWidth="1"/>
    <col min="3875" max="4121" width="8.85546875" style="1" customWidth="1"/>
    <col min="4122" max="4122" width="5.85546875" style="1" customWidth="1"/>
    <col min="4123" max="4123" width="8.140625" style="1" customWidth="1"/>
    <col min="4124" max="4124" width="48" style="1" customWidth="1"/>
    <col min="4125" max="4125" width="22.5703125" style="1" customWidth="1"/>
    <col min="4126" max="4126" width="14.7109375" style="1" customWidth="1"/>
    <col min="4127" max="4127" width="12.42578125" style="1" customWidth="1"/>
    <col min="4128" max="4128" width="23.7109375" style="1" customWidth="1"/>
    <col min="4129" max="4130" width="15.5703125" style="1" customWidth="1"/>
    <col min="4131" max="4377" width="8.85546875" style="1" customWidth="1"/>
    <col min="4378" max="4378" width="5.85546875" style="1" customWidth="1"/>
    <col min="4379" max="4379" width="8.140625" style="1" customWidth="1"/>
    <col min="4380" max="4380" width="48" style="1" customWidth="1"/>
    <col min="4381" max="4381" width="22.5703125" style="1" customWidth="1"/>
    <col min="4382" max="4382" width="14.7109375" style="1" customWidth="1"/>
    <col min="4383" max="4383" width="12.42578125" style="1" customWidth="1"/>
    <col min="4384" max="4384" width="23.7109375" style="1" customWidth="1"/>
    <col min="4385" max="4386" width="15.5703125" style="1" customWidth="1"/>
    <col min="4387" max="4633" width="8.85546875" style="1" customWidth="1"/>
    <col min="4634" max="4634" width="5.85546875" style="1" customWidth="1"/>
    <col min="4635" max="4635" width="8.140625" style="1" customWidth="1"/>
    <col min="4636" max="4636" width="48" style="1" customWidth="1"/>
    <col min="4637" max="4637" width="22.5703125" style="1" customWidth="1"/>
    <col min="4638" max="4638" width="14.7109375" style="1" customWidth="1"/>
    <col min="4639" max="4639" width="12.42578125" style="1" customWidth="1"/>
    <col min="4640" max="4640" width="23.7109375" style="1" customWidth="1"/>
    <col min="4641" max="4642" width="15.5703125" style="1" customWidth="1"/>
    <col min="4643" max="4889" width="8.85546875" style="1" customWidth="1"/>
    <col min="4890" max="4890" width="5.85546875" style="1" customWidth="1"/>
    <col min="4891" max="4891" width="8.140625" style="1" customWidth="1"/>
    <col min="4892" max="4892" width="48" style="1" customWidth="1"/>
    <col min="4893" max="4893" width="22.5703125" style="1" customWidth="1"/>
    <col min="4894" max="4894" width="14.7109375" style="1" customWidth="1"/>
    <col min="4895" max="4895" width="12.42578125" style="1" customWidth="1"/>
    <col min="4896" max="4896" width="23.7109375" style="1" customWidth="1"/>
    <col min="4897" max="4898" width="15.5703125" style="1" customWidth="1"/>
    <col min="4899" max="5145" width="8.85546875" style="1" customWidth="1"/>
    <col min="5146" max="5146" width="5.85546875" style="1" customWidth="1"/>
    <col min="5147" max="5147" width="8.140625" style="1" customWidth="1"/>
    <col min="5148" max="5148" width="48" style="1" customWidth="1"/>
    <col min="5149" max="5149" width="22.5703125" style="1" customWidth="1"/>
    <col min="5150" max="5150" width="14.7109375" style="1" customWidth="1"/>
    <col min="5151" max="5151" width="12.42578125" style="1" customWidth="1"/>
    <col min="5152" max="5152" width="23.7109375" style="1" customWidth="1"/>
    <col min="5153" max="5154" width="15.5703125" style="1" customWidth="1"/>
    <col min="5155" max="5400" width="8.85546875" style="1" customWidth="1"/>
    <col min="5401" max="16384" width="8.85546875" style="1"/>
  </cols>
  <sheetData>
    <row r="1" spans="1:14" s="32" customFormat="1" x14ac:dyDescent="0.25">
      <c r="F1" s="2"/>
      <c r="G1" s="19"/>
      <c r="H1" s="19"/>
      <c r="M1" s="15"/>
      <c r="N1" s="15"/>
    </row>
    <row r="2" spans="1:14" s="55" customFormat="1" ht="55.5" customHeight="1" x14ac:dyDescent="0.25">
      <c r="B2" s="108" t="s">
        <v>46</v>
      </c>
      <c r="C2" s="108"/>
      <c r="D2" s="108"/>
      <c r="E2" s="108"/>
      <c r="F2" s="108"/>
      <c r="G2" s="108"/>
    </row>
    <row r="3" spans="1:14" s="58" customFormat="1" ht="18.75" x14ac:dyDescent="0.3">
      <c r="A3" s="56"/>
      <c r="B3" s="57" t="s">
        <v>47</v>
      </c>
      <c r="C3" s="57"/>
      <c r="D3" s="90"/>
      <c r="E3" s="90"/>
      <c r="F3" s="90"/>
      <c r="G3" s="88">
        <v>44592</v>
      </c>
    </row>
    <row r="4" spans="1:14" s="33" customFormat="1" ht="21" customHeight="1" x14ac:dyDescent="0.25">
      <c r="A4" s="29"/>
      <c r="B4" s="29"/>
      <c r="C4" s="29"/>
      <c r="D4" s="29"/>
      <c r="E4" s="29"/>
      <c r="F4" s="29"/>
      <c r="G4" s="29"/>
      <c r="H4" s="29"/>
      <c r="M4" s="34"/>
      <c r="N4" s="34"/>
    </row>
    <row r="5" spans="1:14" s="32" customFormat="1" ht="108.75" customHeight="1" x14ac:dyDescent="0.3">
      <c r="A5" s="106" t="s">
        <v>68</v>
      </c>
      <c r="B5" s="107"/>
      <c r="C5" s="107"/>
      <c r="D5" s="107"/>
      <c r="E5" s="107"/>
      <c r="F5" s="107"/>
      <c r="G5" s="107"/>
      <c r="H5" s="18"/>
      <c r="J5" s="4"/>
      <c r="K5" s="4"/>
      <c r="M5" s="15"/>
      <c r="N5" s="15"/>
    </row>
    <row r="6" spans="1:14" s="32" customFormat="1" ht="61.5" customHeight="1" x14ac:dyDescent="0.3">
      <c r="A6" s="109" t="s">
        <v>48</v>
      </c>
      <c r="B6" s="110"/>
      <c r="C6" s="110"/>
      <c r="D6" s="110"/>
      <c r="E6" s="110"/>
      <c r="F6" s="110"/>
      <c r="G6" s="110"/>
      <c r="H6" s="30"/>
      <c r="J6" s="31"/>
      <c r="K6" s="31"/>
      <c r="L6" s="31"/>
      <c r="M6" s="15"/>
      <c r="N6" s="15"/>
    </row>
    <row r="7" spans="1:14" s="32" customFormat="1" ht="17.25" customHeight="1" x14ac:dyDescent="0.3">
      <c r="A7" s="59"/>
      <c r="B7" s="60"/>
      <c r="C7" s="60"/>
      <c r="D7" s="60"/>
      <c r="E7" s="60"/>
      <c r="F7" s="60"/>
      <c r="G7" s="60"/>
      <c r="H7" s="30"/>
      <c r="J7" s="31"/>
      <c r="K7" s="31"/>
      <c r="L7" s="31"/>
      <c r="M7" s="15"/>
      <c r="N7" s="15"/>
    </row>
    <row r="8" spans="1:14" ht="45.75" customHeight="1" x14ac:dyDescent="0.25">
      <c r="A8" s="5" t="s">
        <v>0</v>
      </c>
      <c r="B8" s="5" t="s">
        <v>2</v>
      </c>
      <c r="C8" s="5" t="s">
        <v>3</v>
      </c>
      <c r="D8" s="5" t="s">
        <v>4</v>
      </c>
      <c r="E8" s="5" t="s">
        <v>5</v>
      </c>
      <c r="F8" s="6" t="s">
        <v>6</v>
      </c>
      <c r="G8" s="9" t="s">
        <v>8</v>
      </c>
      <c r="H8" s="9" t="s">
        <v>7</v>
      </c>
      <c r="I8" s="20" t="s">
        <v>44</v>
      </c>
      <c r="J8" s="5" t="s">
        <v>1</v>
      </c>
      <c r="K8" s="5"/>
      <c r="L8" s="20"/>
      <c r="M8" s="23"/>
      <c r="N8" s="23"/>
    </row>
    <row r="9" spans="1:14" ht="60.75" customHeight="1" x14ac:dyDescent="0.25">
      <c r="A9" s="5">
        <v>1</v>
      </c>
      <c r="B9" s="7" t="s">
        <v>13</v>
      </c>
      <c r="C9" s="5" t="s">
        <v>14</v>
      </c>
      <c r="D9" s="8">
        <v>0.33</v>
      </c>
      <c r="E9" s="8">
        <v>3785.2</v>
      </c>
      <c r="F9" s="6" t="s">
        <v>15</v>
      </c>
      <c r="G9" s="9">
        <f>D9*E9</f>
        <v>1249.116</v>
      </c>
      <c r="H9" s="9">
        <v>14535.167999999998</v>
      </c>
      <c r="I9" s="24">
        <v>0.32</v>
      </c>
      <c r="J9" s="25"/>
      <c r="K9" s="25"/>
      <c r="L9" s="24"/>
    </row>
    <row r="10" spans="1:14" ht="50.25" customHeight="1" x14ac:dyDescent="0.25">
      <c r="A10" s="5">
        <f t="shared" ref="A10:A28" si="0">A9+1</f>
        <v>2</v>
      </c>
      <c r="B10" s="7" t="s">
        <v>59</v>
      </c>
      <c r="C10" s="5" t="s">
        <v>14</v>
      </c>
      <c r="D10" s="8">
        <v>0.08</v>
      </c>
      <c r="E10" s="8">
        <v>3785.2</v>
      </c>
      <c r="F10" s="6" t="s">
        <v>15</v>
      </c>
      <c r="G10" s="9">
        <f t="shared" ref="G10:G28" si="1">D10*E10</f>
        <v>302.81599999999997</v>
      </c>
      <c r="H10" s="9">
        <v>3633.7919999999995</v>
      </c>
      <c r="I10" s="24">
        <v>0.08</v>
      </c>
      <c r="J10" s="25"/>
      <c r="K10" s="25"/>
      <c r="L10" s="24"/>
    </row>
    <row r="11" spans="1:14" ht="59.25" customHeight="1" x14ac:dyDescent="0.25">
      <c r="A11" s="5">
        <f t="shared" si="0"/>
        <v>3</v>
      </c>
      <c r="B11" s="7" t="s">
        <v>17</v>
      </c>
      <c r="C11" s="5" t="s">
        <v>16</v>
      </c>
      <c r="D11" s="8">
        <v>0.16</v>
      </c>
      <c r="E11" s="8">
        <v>3785.2</v>
      </c>
      <c r="F11" s="6" t="s">
        <v>15</v>
      </c>
      <c r="G11" s="9">
        <f t="shared" si="1"/>
        <v>605.63199999999995</v>
      </c>
      <c r="H11" s="9">
        <v>6813.36</v>
      </c>
      <c r="I11" s="24">
        <v>0.15</v>
      </c>
      <c r="J11" s="25"/>
      <c r="K11" s="25"/>
      <c r="L11" s="24"/>
    </row>
    <row r="12" spans="1:14" ht="57" customHeight="1" x14ac:dyDescent="0.25">
      <c r="A12" s="5">
        <f t="shared" si="0"/>
        <v>4</v>
      </c>
      <c r="B12" s="7" t="s">
        <v>18</v>
      </c>
      <c r="C12" s="5" t="s">
        <v>19</v>
      </c>
      <c r="D12" s="8">
        <v>7.0000000000000007E-2</v>
      </c>
      <c r="E12" s="8">
        <v>3785.2</v>
      </c>
      <c r="F12" s="6" t="s">
        <v>15</v>
      </c>
      <c r="G12" s="9">
        <f t="shared" si="1"/>
        <v>264.964</v>
      </c>
      <c r="H12" s="9">
        <v>3179.5680000000002</v>
      </c>
      <c r="I12" s="24">
        <v>7.0000000000000007E-2</v>
      </c>
      <c r="J12" s="25"/>
      <c r="K12" s="25"/>
      <c r="L12" s="24"/>
    </row>
    <row r="13" spans="1:14" ht="71.25" customHeight="1" x14ac:dyDescent="0.25">
      <c r="A13" s="5">
        <f t="shared" si="0"/>
        <v>5</v>
      </c>
      <c r="B13" s="7" t="s">
        <v>20</v>
      </c>
      <c r="C13" s="5" t="s">
        <v>21</v>
      </c>
      <c r="D13" s="8">
        <v>0.04</v>
      </c>
      <c r="E13" s="8">
        <v>3785.2</v>
      </c>
      <c r="F13" s="6" t="s">
        <v>15</v>
      </c>
      <c r="G13" s="9">
        <f t="shared" si="1"/>
        <v>151.40799999999999</v>
      </c>
      <c r="H13" s="9">
        <v>1816.8959999999997</v>
      </c>
      <c r="I13" s="24">
        <v>0.04</v>
      </c>
      <c r="J13" s="25"/>
      <c r="K13" s="25"/>
      <c r="L13" s="24"/>
    </row>
    <row r="14" spans="1:14" ht="57" customHeight="1" x14ac:dyDescent="0.25">
      <c r="A14" s="5">
        <f t="shared" si="0"/>
        <v>6</v>
      </c>
      <c r="B14" s="7" t="s">
        <v>23</v>
      </c>
      <c r="C14" s="5" t="s">
        <v>24</v>
      </c>
      <c r="D14" s="8">
        <v>0.2</v>
      </c>
      <c r="E14" s="8">
        <v>3785.2</v>
      </c>
      <c r="F14" s="6" t="s">
        <v>15</v>
      </c>
      <c r="G14" s="9">
        <f t="shared" si="1"/>
        <v>757.04</v>
      </c>
      <c r="H14" s="9">
        <v>8630.2559999999994</v>
      </c>
      <c r="I14" s="24">
        <v>0.19</v>
      </c>
      <c r="J14" s="25"/>
      <c r="K14" s="25"/>
      <c r="L14" s="24"/>
    </row>
    <row r="15" spans="1:14" ht="53.25" customHeight="1" x14ac:dyDescent="0.25">
      <c r="A15" s="5">
        <f t="shared" si="0"/>
        <v>7</v>
      </c>
      <c r="B15" s="7" t="s">
        <v>60</v>
      </c>
      <c r="C15" s="5" t="s">
        <v>26</v>
      </c>
      <c r="D15" s="8">
        <v>0.18</v>
      </c>
      <c r="E15" s="8">
        <v>3785.2</v>
      </c>
      <c r="F15" s="6" t="s">
        <v>15</v>
      </c>
      <c r="G15" s="9">
        <f t="shared" si="1"/>
        <v>681.3359999999999</v>
      </c>
      <c r="H15" s="9">
        <v>7721.8080000000009</v>
      </c>
      <c r="I15" s="24">
        <v>0.17</v>
      </c>
      <c r="J15" s="25"/>
      <c r="K15" s="25"/>
      <c r="L15" s="24"/>
    </row>
    <row r="16" spans="1:14" ht="55.5" customHeight="1" x14ac:dyDescent="0.25">
      <c r="A16" s="5">
        <f t="shared" si="0"/>
        <v>8</v>
      </c>
      <c r="B16" s="17" t="s">
        <v>43</v>
      </c>
      <c r="C16" s="5" t="s">
        <v>26</v>
      </c>
      <c r="D16" s="8">
        <v>0.19</v>
      </c>
      <c r="E16" s="8">
        <v>3785.2</v>
      </c>
      <c r="F16" s="6" t="s">
        <v>15</v>
      </c>
      <c r="G16" s="9">
        <f t="shared" si="1"/>
        <v>719.18799999999999</v>
      </c>
      <c r="H16" s="9">
        <v>8176.0319999999992</v>
      </c>
      <c r="I16" s="24">
        <v>0.18</v>
      </c>
      <c r="J16" s="25"/>
      <c r="K16" s="25"/>
      <c r="L16" s="24"/>
    </row>
    <row r="17" spans="1:14" ht="33" customHeight="1" x14ac:dyDescent="0.25">
      <c r="A17" s="5">
        <f t="shared" si="0"/>
        <v>9</v>
      </c>
      <c r="B17" s="7" t="s">
        <v>27</v>
      </c>
      <c r="C17" s="5" t="s">
        <v>14</v>
      </c>
      <c r="D17" s="8">
        <v>0.52</v>
      </c>
      <c r="E17" s="8">
        <v>3785.2</v>
      </c>
      <c r="F17" s="6" t="s">
        <v>58</v>
      </c>
      <c r="G17" s="9">
        <f t="shared" si="1"/>
        <v>1968.3039999999999</v>
      </c>
      <c r="H17" s="9">
        <v>22711.199999999997</v>
      </c>
      <c r="I17" s="24">
        <v>0.49999999999999994</v>
      </c>
      <c r="J17" s="25"/>
      <c r="K17" s="25"/>
      <c r="L17" s="24"/>
    </row>
    <row r="18" spans="1:14" ht="25.5" customHeight="1" x14ac:dyDescent="0.25">
      <c r="A18" s="5">
        <f t="shared" si="0"/>
        <v>10</v>
      </c>
      <c r="B18" s="7" t="s">
        <v>61</v>
      </c>
      <c r="C18" s="5" t="s">
        <v>14</v>
      </c>
      <c r="D18" s="8">
        <v>0.44</v>
      </c>
      <c r="E18" s="8">
        <v>3785.2</v>
      </c>
      <c r="F18" s="6" t="s">
        <v>58</v>
      </c>
      <c r="G18" s="9">
        <f t="shared" si="1"/>
        <v>1665.4879999999998</v>
      </c>
      <c r="H18" s="9">
        <v>19077.407999999999</v>
      </c>
      <c r="I18" s="24">
        <v>0.42</v>
      </c>
      <c r="J18" s="25"/>
      <c r="K18" s="25"/>
      <c r="L18" s="24"/>
    </row>
    <row r="19" spans="1:14" ht="24" customHeight="1" x14ac:dyDescent="0.25">
      <c r="A19" s="5">
        <f t="shared" si="0"/>
        <v>11</v>
      </c>
      <c r="B19" s="7" t="s">
        <v>28</v>
      </c>
      <c r="C19" s="5" t="s">
        <v>26</v>
      </c>
      <c r="D19" s="8">
        <v>0.05</v>
      </c>
      <c r="E19" s="8">
        <v>3785.2</v>
      </c>
      <c r="F19" s="6" t="s">
        <v>29</v>
      </c>
      <c r="G19" s="9">
        <f t="shared" si="1"/>
        <v>189.26</v>
      </c>
      <c r="H19" s="9">
        <v>2271.12</v>
      </c>
      <c r="I19" s="24">
        <v>0.05</v>
      </c>
      <c r="J19" s="25"/>
      <c r="K19" s="25"/>
      <c r="L19" s="24"/>
    </row>
    <row r="20" spans="1:14" ht="81.599999999999994" customHeight="1" x14ac:dyDescent="0.25">
      <c r="A20" s="5">
        <f t="shared" si="0"/>
        <v>12</v>
      </c>
      <c r="B20" s="7" t="s">
        <v>30</v>
      </c>
      <c r="C20" s="5" t="s">
        <v>26</v>
      </c>
      <c r="D20" s="8">
        <v>0.08</v>
      </c>
      <c r="E20" s="8">
        <v>3785.2</v>
      </c>
      <c r="F20" s="6" t="s">
        <v>31</v>
      </c>
      <c r="G20" s="9">
        <f t="shared" si="1"/>
        <v>302.81599999999997</v>
      </c>
      <c r="H20" s="9">
        <v>3482.384</v>
      </c>
      <c r="I20" s="24">
        <v>7.6666666666666675E-2</v>
      </c>
      <c r="J20" s="25"/>
      <c r="K20" s="25"/>
      <c r="L20" s="24"/>
    </row>
    <row r="21" spans="1:14" ht="22.5" customHeight="1" x14ac:dyDescent="0.25">
      <c r="A21" s="5">
        <f t="shared" si="0"/>
        <v>13</v>
      </c>
      <c r="B21" s="28" t="s">
        <v>56</v>
      </c>
      <c r="C21" s="5" t="s">
        <v>32</v>
      </c>
      <c r="D21" s="8">
        <v>0.26</v>
      </c>
      <c r="E21" s="8">
        <v>3785.2</v>
      </c>
      <c r="F21" s="6" t="s">
        <v>22</v>
      </c>
      <c r="G21" s="9">
        <f t="shared" si="1"/>
        <v>984.15199999999993</v>
      </c>
      <c r="H21" s="9">
        <v>11355.599999999999</v>
      </c>
      <c r="I21" s="24">
        <v>0.24999999999999997</v>
      </c>
      <c r="J21" s="25"/>
      <c r="K21" s="25"/>
      <c r="L21" s="24"/>
    </row>
    <row r="22" spans="1:14" ht="55.5" customHeight="1" x14ac:dyDescent="0.25">
      <c r="A22" s="5">
        <f t="shared" si="0"/>
        <v>14</v>
      </c>
      <c r="B22" s="7" t="s">
        <v>62</v>
      </c>
      <c r="C22" s="5" t="s">
        <v>24</v>
      </c>
      <c r="D22" s="8">
        <v>1.96</v>
      </c>
      <c r="E22" s="8">
        <v>3785.2</v>
      </c>
      <c r="F22" s="6" t="s">
        <v>58</v>
      </c>
      <c r="G22" s="9">
        <f>D22*E22</f>
        <v>7418.9919999999993</v>
      </c>
      <c r="H22" s="9">
        <v>69766.274399999995</v>
      </c>
      <c r="I22" s="24">
        <v>1.535944256578252</v>
      </c>
      <c r="J22" s="25">
        <v>585.70000000000005</v>
      </c>
      <c r="K22" s="25">
        <v>65817.239999999991</v>
      </c>
      <c r="L22" s="24">
        <v>69766.274399999995</v>
      </c>
    </row>
    <row r="23" spans="1:14" ht="31.5" x14ac:dyDescent="0.25">
      <c r="A23" s="5">
        <f t="shared" si="0"/>
        <v>15</v>
      </c>
      <c r="B23" s="7" t="s">
        <v>66</v>
      </c>
      <c r="C23" s="5" t="s">
        <v>63</v>
      </c>
      <c r="D23" s="8">
        <v>3.52</v>
      </c>
      <c r="E23" s="8">
        <v>3785.2</v>
      </c>
      <c r="F23" s="6" t="s">
        <v>33</v>
      </c>
      <c r="G23" s="9">
        <f t="shared" si="1"/>
        <v>13323.903999999999</v>
      </c>
      <c r="H23" s="9">
        <v>94390.92240000001</v>
      </c>
      <c r="I23" s="24">
        <v>2.0780699038359933</v>
      </c>
      <c r="J23" s="25">
        <v>1030.8</v>
      </c>
      <c r="K23" s="25">
        <v>89048.040000000008</v>
      </c>
      <c r="L23" s="24">
        <v>94390.92240000001</v>
      </c>
    </row>
    <row r="24" spans="1:14" ht="31.5" x14ac:dyDescent="0.25">
      <c r="A24" s="5">
        <f>A23+1</f>
        <v>16</v>
      </c>
      <c r="B24" s="11" t="s">
        <v>34</v>
      </c>
      <c r="C24" s="12" t="s">
        <v>35</v>
      </c>
      <c r="D24" s="8">
        <v>7853.72</v>
      </c>
      <c r="E24" s="8">
        <v>2</v>
      </c>
      <c r="F24" s="6" t="s">
        <v>58</v>
      </c>
      <c r="G24" s="9">
        <f t="shared" si="1"/>
        <v>15707.44</v>
      </c>
      <c r="H24" s="9">
        <v>181904.40000000002</v>
      </c>
      <c r="I24" s="24" t="e">
        <v>#DIV/0!</v>
      </c>
      <c r="J24" s="25"/>
      <c r="K24" s="25"/>
      <c r="L24" s="24"/>
    </row>
    <row r="25" spans="1:14" x14ac:dyDescent="0.25">
      <c r="A25" s="5">
        <f t="shared" si="0"/>
        <v>17</v>
      </c>
      <c r="B25" s="11" t="s">
        <v>36</v>
      </c>
      <c r="C25" s="12" t="s">
        <v>14</v>
      </c>
      <c r="D25" s="8">
        <v>1.74</v>
      </c>
      <c r="E25" s="8">
        <v>3785.2</v>
      </c>
      <c r="F25" s="6" t="s">
        <v>58</v>
      </c>
      <c r="G25" s="9">
        <f t="shared" si="1"/>
        <v>6586.2479999999996</v>
      </c>
      <c r="H25" s="9">
        <v>71767.391999999993</v>
      </c>
      <c r="I25" s="24">
        <v>1.5799999999999998</v>
      </c>
      <c r="J25" s="25"/>
      <c r="K25" s="25"/>
      <c r="L25" s="24"/>
    </row>
    <row r="26" spans="1:14" x14ac:dyDescent="0.25">
      <c r="A26" s="5">
        <f t="shared" si="0"/>
        <v>18</v>
      </c>
      <c r="B26" s="11" t="s">
        <v>37</v>
      </c>
      <c r="C26" s="12" t="s">
        <v>38</v>
      </c>
      <c r="D26" s="8">
        <v>0.24</v>
      </c>
      <c r="E26" s="8">
        <v>3785.2</v>
      </c>
      <c r="F26" s="6" t="s">
        <v>58</v>
      </c>
      <c r="G26" s="9">
        <f t="shared" si="1"/>
        <v>908.44799999999998</v>
      </c>
      <c r="H26" s="9">
        <v>5904.9119999999994</v>
      </c>
      <c r="I26" s="24">
        <v>0.13</v>
      </c>
      <c r="J26" s="25"/>
      <c r="K26" s="25"/>
      <c r="L26" s="24"/>
    </row>
    <row r="27" spans="1:14" ht="48.75" customHeight="1" x14ac:dyDescent="0.25">
      <c r="A27" s="5">
        <f t="shared" si="0"/>
        <v>19</v>
      </c>
      <c r="B27" s="36" t="s">
        <v>39</v>
      </c>
      <c r="C27" s="10" t="s">
        <v>14</v>
      </c>
      <c r="D27" s="8">
        <v>1.38</v>
      </c>
      <c r="E27" s="8">
        <v>3785.2</v>
      </c>
      <c r="F27" s="6" t="s">
        <v>58</v>
      </c>
      <c r="G27" s="9">
        <f t="shared" si="1"/>
        <v>5223.5759999999991</v>
      </c>
      <c r="H27" s="9">
        <v>55869.551999999996</v>
      </c>
      <c r="I27" s="24">
        <v>1.23</v>
      </c>
      <c r="J27" s="25"/>
      <c r="K27" s="25"/>
      <c r="L27" s="24"/>
    </row>
    <row r="28" spans="1:14" s="3" customFormat="1" ht="47.25" x14ac:dyDescent="0.25">
      <c r="A28" s="35">
        <f t="shared" si="0"/>
        <v>20</v>
      </c>
      <c r="B28" s="37" t="s">
        <v>69</v>
      </c>
      <c r="C28" s="13" t="s">
        <v>14</v>
      </c>
      <c r="D28" s="14">
        <v>2.82</v>
      </c>
      <c r="E28" s="8">
        <v>3785.2</v>
      </c>
      <c r="F28" s="89" t="s">
        <v>25</v>
      </c>
      <c r="G28" s="9">
        <f t="shared" si="1"/>
        <v>10674.263999999999</v>
      </c>
      <c r="H28" s="9">
        <v>107196.86399999997</v>
      </c>
      <c r="I28" s="24">
        <v>2.36</v>
      </c>
      <c r="J28" s="26"/>
      <c r="K28" s="26"/>
      <c r="L28" s="27"/>
      <c r="M28" s="22"/>
      <c r="N28" s="22"/>
    </row>
    <row r="29" spans="1:14" s="41" customFormat="1" x14ac:dyDescent="0.25">
      <c r="A29" s="111" t="s">
        <v>42</v>
      </c>
      <c r="B29" s="112"/>
      <c r="C29" s="111"/>
      <c r="D29" s="111"/>
      <c r="E29" s="111"/>
      <c r="F29" s="111"/>
      <c r="G29" s="53">
        <v>69684.399999999994</v>
      </c>
      <c r="H29" s="38">
        <v>790595.48479999998</v>
      </c>
      <c r="I29" s="39">
        <v>21.08</v>
      </c>
      <c r="J29" s="39"/>
      <c r="K29" s="39"/>
      <c r="L29" s="39"/>
      <c r="M29" s="40"/>
      <c r="N29" s="40"/>
    </row>
    <row r="30" spans="1:14" s="3" customFormat="1" x14ac:dyDescent="0.25">
      <c r="A30" s="113" t="s">
        <v>41</v>
      </c>
      <c r="B30" s="113"/>
      <c r="C30" s="113"/>
      <c r="D30" s="113"/>
      <c r="E30" s="113"/>
      <c r="F30" s="113"/>
      <c r="G30" s="113"/>
      <c r="H30" s="113"/>
      <c r="M30" s="22"/>
      <c r="N30" s="22"/>
    </row>
    <row r="31" spans="1:14" s="3" customFormat="1" ht="41.25" customHeight="1" x14ac:dyDescent="0.25">
      <c r="A31" s="42" t="s">
        <v>0</v>
      </c>
      <c r="B31" s="42" t="s">
        <v>2</v>
      </c>
      <c r="C31" s="42" t="s">
        <v>3</v>
      </c>
      <c r="D31" s="42" t="s">
        <v>4</v>
      </c>
      <c r="E31" s="42" t="s">
        <v>5</v>
      </c>
      <c r="F31" s="43" t="s">
        <v>6</v>
      </c>
      <c r="G31" s="26" t="s">
        <v>8</v>
      </c>
      <c r="H31" s="26" t="s">
        <v>7</v>
      </c>
      <c r="I31" s="44" t="s">
        <v>44</v>
      </c>
      <c r="J31" s="42"/>
      <c r="K31" s="42"/>
      <c r="L31" s="45"/>
      <c r="M31" s="22"/>
      <c r="N31" s="22"/>
    </row>
    <row r="32" spans="1:14" s="3" customFormat="1" ht="28.15" customHeight="1" x14ac:dyDescent="0.25">
      <c r="A32" s="42">
        <v>1</v>
      </c>
      <c r="B32" s="46" t="s">
        <v>57</v>
      </c>
      <c r="C32" s="47"/>
      <c r="D32" s="14"/>
      <c r="E32" s="42"/>
      <c r="F32" s="43" t="s">
        <v>65</v>
      </c>
      <c r="G32" s="26">
        <f>1608.96+116.6</f>
        <v>1725.56</v>
      </c>
      <c r="H32" s="26">
        <v>126274.27199999997</v>
      </c>
      <c r="I32" s="45">
        <v>2.78</v>
      </c>
      <c r="J32" s="42"/>
      <c r="K32" s="42"/>
      <c r="L32" s="45"/>
      <c r="M32" s="22"/>
      <c r="N32" s="22"/>
    </row>
    <row r="33" spans="1:19" s="3" customFormat="1" ht="36.6" hidden="1" customHeight="1" x14ac:dyDescent="0.25">
      <c r="A33" s="42">
        <v>1</v>
      </c>
      <c r="B33" s="37" t="s">
        <v>9</v>
      </c>
      <c r="C33" s="42" t="s">
        <v>10</v>
      </c>
      <c r="D33" s="14">
        <v>14.06</v>
      </c>
      <c r="E33" s="14">
        <v>1680</v>
      </c>
      <c r="F33" s="43" t="s">
        <v>11</v>
      </c>
      <c r="G33" s="26"/>
      <c r="H33" s="26">
        <v>23620.799999999999</v>
      </c>
      <c r="I33" s="27" t="e">
        <v>#DIV/0!</v>
      </c>
      <c r="J33" s="26"/>
      <c r="K33" s="26"/>
      <c r="L33" s="27"/>
      <c r="M33" s="22"/>
      <c r="N33" s="22"/>
    </row>
    <row r="34" spans="1:19" s="3" customFormat="1" ht="34.5" hidden="1" customHeight="1" x14ac:dyDescent="0.25">
      <c r="A34" s="42">
        <f>A33+1</f>
        <v>2</v>
      </c>
      <c r="B34" s="37" t="s">
        <v>12</v>
      </c>
      <c r="C34" s="42" t="s">
        <v>10</v>
      </c>
      <c r="D34" s="14">
        <v>10.14</v>
      </c>
      <c r="E34" s="14">
        <v>1680</v>
      </c>
      <c r="F34" s="43" t="s">
        <v>11</v>
      </c>
      <c r="G34" s="26"/>
      <c r="H34" s="26">
        <v>17035.2</v>
      </c>
      <c r="I34" s="27" t="e">
        <v>#DIV/0!</v>
      </c>
      <c r="J34" s="26"/>
      <c r="K34" s="26"/>
      <c r="L34" s="27"/>
      <c r="M34" s="22"/>
      <c r="N34" s="22"/>
    </row>
    <row r="35" spans="1:19" s="51" customFormat="1" x14ac:dyDescent="0.25">
      <c r="A35" s="114" t="s">
        <v>42</v>
      </c>
      <c r="B35" s="114"/>
      <c r="C35" s="114"/>
      <c r="D35" s="114"/>
      <c r="E35" s="114"/>
      <c r="F35" s="114"/>
      <c r="G35" s="54">
        <f>SUM(G32:G34)</f>
        <v>1725.56</v>
      </c>
      <c r="H35" s="48">
        <v>166930.27199999997</v>
      </c>
      <c r="I35" s="49"/>
      <c r="J35" s="49"/>
      <c r="K35" s="49"/>
      <c r="L35" s="49"/>
      <c r="M35" s="50"/>
      <c r="N35" s="50"/>
    </row>
    <row r="36" spans="1:19" s="41" customFormat="1" x14ac:dyDescent="0.25">
      <c r="A36" s="111" t="s">
        <v>45</v>
      </c>
      <c r="B36" s="111"/>
      <c r="C36" s="111"/>
      <c r="D36" s="111"/>
      <c r="E36" s="111"/>
      <c r="F36" s="111"/>
      <c r="G36" s="53">
        <f>G29+G35</f>
        <v>71409.959999999992</v>
      </c>
      <c r="H36" s="38">
        <v>957525.75679999997</v>
      </c>
      <c r="I36" s="52"/>
      <c r="J36" s="52"/>
      <c r="K36" s="52"/>
      <c r="L36" s="52"/>
      <c r="M36" s="40"/>
      <c r="N36" s="40"/>
    </row>
    <row r="38" spans="1:19" s="62" customFormat="1" ht="24" customHeight="1" x14ac:dyDescent="0.3">
      <c r="A38" s="106" t="s">
        <v>75</v>
      </c>
      <c r="B38" s="107"/>
      <c r="C38" s="107"/>
      <c r="D38" s="107"/>
      <c r="E38" s="107"/>
      <c r="F38" s="107"/>
      <c r="G38" s="107"/>
      <c r="H38" s="61"/>
      <c r="M38" s="63"/>
      <c r="N38" s="63"/>
    </row>
    <row r="39" spans="1:19" s="62" customFormat="1" ht="23.25" customHeight="1" x14ac:dyDescent="0.3">
      <c r="A39" s="106" t="s">
        <v>76</v>
      </c>
      <c r="B39" s="107"/>
      <c r="C39" s="107"/>
      <c r="D39" s="107"/>
      <c r="E39" s="107"/>
      <c r="F39" s="107"/>
      <c r="G39" s="107"/>
      <c r="H39" s="61"/>
      <c r="M39" s="63"/>
      <c r="N39" s="63"/>
    </row>
    <row r="40" spans="1:19" s="62" customFormat="1" ht="25.5" customHeight="1" x14ac:dyDescent="0.3">
      <c r="A40" s="106" t="s">
        <v>49</v>
      </c>
      <c r="B40" s="107"/>
      <c r="C40" s="107"/>
      <c r="D40" s="107"/>
      <c r="E40" s="107"/>
      <c r="F40" s="107"/>
      <c r="G40" s="107"/>
      <c r="H40" s="61"/>
      <c r="M40" s="63"/>
      <c r="N40" s="63"/>
    </row>
    <row r="41" spans="1:19" s="62" customFormat="1" ht="22.5" customHeight="1" x14ac:dyDescent="0.3">
      <c r="A41" s="106" t="s">
        <v>50</v>
      </c>
      <c r="B41" s="107"/>
      <c r="C41" s="107"/>
      <c r="D41" s="107"/>
      <c r="E41" s="107"/>
      <c r="F41" s="107"/>
      <c r="G41" s="107"/>
      <c r="H41" s="61"/>
      <c r="M41" s="63"/>
      <c r="N41" s="63"/>
    </row>
    <row r="42" spans="1:19" s="62" customFormat="1" ht="45.75" customHeight="1" x14ac:dyDescent="0.3">
      <c r="A42" s="106" t="s">
        <v>51</v>
      </c>
      <c r="B42" s="107"/>
      <c r="C42" s="107"/>
      <c r="D42" s="107"/>
      <c r="E42" s="107"/>
      <c r="F42" s="107"/>
      <c r="G42" s="107"/>
      <c r="H42" s="61"/>
      <c r="M42" s="63"/>
      <c r="N42" s="63"/>
    </row>
    <row r="44" spans="1:19" ht="18.75" x14ac:dyDescent="0.3">
      <c r="A44" s="64"/>
      <c r="B44" s="64"/>
      <c r="C44" s="64" t="s">
        <v>52</v>
      </c>
      <c r="D44" s="64"/>
      <c r="E44" s="64"/>
      <c r="F44" s="65"/>
      <c r="G44" s="66"/>
      <c r="H44" s="66"/>
      <c r="I44" s="64"/>
      <c r="J44" s="64"/>
      <c r="K44" s="64"/>
      <c r="L44" s="64"/>
      <c r="M44" s="67"/>
      <c r="N44" s="67"/>
      <c r="O44" s="64"/>
      <c r="P44" s="64"/>
      <c r="Q44" s="64"/>
      <c r="R44" s="64"/>
      <c r="S44" s="64"/>
    </row>
    <row r="45" spans="1:19" ht="18.75" x14ac:dyDescent="0.3">
      <c r="A45" s="64"/>
      <c r="B45" s="64"/>
      <c r="C45" s="64"/>
      <c r="D45" s="64"/>
      <c r="E45" s="64"/>
      <c r="F45" s="65"/>
      <c r="G45" s="66"/>
      <c r="H45" s="66"/>
      <c r="I45" s="64"/>
      <c r="J45" s="64"/>
      <c r="K45" s="64"/>
      <c r="L45" s="64"/>
      <c r="M45" s="67"/>
      <c r="N45" s="67"/>
      <c r="O45" s="64"/>
      <c r="P45" s="64"/>
      <c r="Q45" s="64"/>
      <c r="R45" s="64"/>
      <c r="S45" s="64"/>
    </row>
    <row r="46" spans="1:19" ht="18.75" x14ac:dyDescent="0.3">
      <c r="A46" s="64"/>
      <c r="B46" s="64" t="s">
        <v>54</v>
      </c>
      <c r="C46" s="64" t="s">
        <v>67</v>
      </c>
      <c r="D46" s="64"/>
      <c r="E46" s="64"/>
      <c r="F46" s="68"/>
      <c r="G46" s="66"/>
      <c r="H46" s="66"/>
      <c r="I46" s="64"/>
      <c r="J46" s="64"/>
      <c r="K46" s="64"/>
      <c r="L46" s="64"/>
      <c r="M46" s="67"/>
      <c r="N46" s="67"/>
      <c r="O46" s="64"/>
      <c r="P46" s="64"/>
      <c r="Q46" s="64"/>
      <c r="R46" s="64"/>
      <c r="S46" s="64"/>
    </row>
    <row r="47" spans="1:19" ht="18.75" x14ac:dyDescent="0.3">
      <c r="A47" s="64"/>
      <c r="B47" s="64"/>
      <c r="C47" s="64"/>
      <c r="D47" s="64"/>
      <c r="E47" s="64"/>
      <c r="F47" s="65"/>
      <c r="G47" s="66"/>
      <c r="H47" s="66"/>
      <c r="I47" s="64"/>
      <c r="J47" s="64"/>
      <c r="K47" s="64"/>
      <c r="L47" s="64"/>
      <c r="M47" s="67"/>
      <c r="N47" s="67"/>
      <c r="O47" s="64"/>
      <c r="P47" s="64"/>
      <c r="Q47" s="64"/>
      <c r="R47" s="64"/>
      <c r="S47" s="64"/>
    </row>
    <row r="48" spans="1:19" ht="18.75" x14ac:dyDescent="0.3">
      <c r="A48" s="64"/>
      <c r="B48" s="64" t="s">
        <v>53</v>
      </c>
      <c r="C48" s="69" t="s">
        <v>55</v>
      </c>
      <c r="D48" s="64"/>
      <c r="E48" s="64"/>
      <c r="F48" s="68"/>
      <c r="G48" s="66"/>
      <c r="H48" s="66"/>
      <c r="I48" s="64"/>
      <c r="J48" s="64"/>
      <c r="K48" s="64"/>
      <c r="L48" s="64"/>
      <c r="M48" s="67"/>
      <c r="N48" s="67"/>
      <c r="O48" s="64"/>
      <c r="P48" s="64"/>
      <c r="Q48" s="64"/>
      <c r="R48" s="64"/>
      <c r="S48" s="64"/>
    </row>
    <row r="49" spans="1:19" ht="18.75" x14ac:dyDescent="0.3">
      <c r="A49" s="64"/>
      <c r="B49" s="64"/>
      <c r="C49" s="64"/>
      <c r="D49" s="64"/>
      <c r="E49" s="64"/>
      <c r="F49" s="65"/>
      <c r="G49" s="66"/>
      <c r="H49" s="66"/>
      <c r="I49" s="64"/>
      <c r="J49" s="64"/>
      <c r="K49" s="64"/>
      <c r="L49" s="64"/>
      <c r="M49" s="67"/>
      <c r="N49" s="67"/>
      <c r="O49" s="64"/>
      <c r="P49" s="64"/>
      <c r="Q49" s="64"/>
      <c r="R49" s="64"/>
      <c r="S49" s="64"/>
    </row>
    <row r="50" spans="1:19" ht="18.75" x14ac:dyDescent="0.3">
      <c r="A50" s="64"/>
      <c r="B50" s="64"/>
      <c r="C50" s="64"/>
      <c r="D50" s="64"/>
      <c r="E50" s="64"/>
      <c r="F50" s="65"/>
      <c r="G50" s="66"/>
      <c r="H50" s="66"/>
      <c r="I50" s="64"/>
      <c r="J50" s="64"/>
      <c r="K50" s="64"/>
      <c r="L50" s="64"/>
      <c r="M50" s="67"/>
      <c r="N50" s="67"/>
      <c r="O50" s="64"/>
      <c r="P50" s="64"/>
      <c r="Q50" s="64"/>
      <c r="R50" s="64"/>
      <c r="S50" s="64"/>
    </row>
    <row r="51" spans="1:19" ht="18.75" x14ac:dyDescent="0.3">
      <c r="A51" s="64"/>
      <c r="B51" s="64"/>
      <c r="C51" s="64"/>
      <c r="D51" s="64"/>
      <c r="E51" s="64"/>
      <c r="F51" s="65"/>
      <c r="G51" s="66"/>
      <c r="H51" s="66"/>
      <c r="I51" s="64"/>
      <c r="J51" s="64"/>
      <c r="K51" s="64"/>
      <c r="L51" s="64"/>
      <c r="M51" s="67"/>
      <c r="N51" s="67"/>
      <c r="O51" s="64"/>
      <c r="P51" s="64"/>
      <c r="Q51" s="64"/>
      <c r="R51" s="64"/>
      <c r="S51" s="64"/>
    </row>
    <row r="52" spans="1:19" ht="18.75" x14ac:dyDescent="0.3">
      <c r="A52" s="64"/>
      <c r="B52" s="64"/>
      <c r="C52" s="64"/>
      <c r="D52" s="64"/>
      <c r="E52" s="64"/>
      <c r="F52" s="65"/>
      <c r="G52" s="66"/>
      <c r="H52" s="66"/>
      <c r="I52" s="64"/>
      <c r="J52" s="64"/>
      <c r="K52" s="64"/>
      <c r="L52" s="64"/>
      <c r="M52" s="67"/>
      <c r="N52" s="67"/>
      <c r="O52" s="64"/>
      <c r="P52" s="64"/>
      <c r="Q52" s="64"/>
      <c r="R52" s="64"/>
      <c r="S52" s="64"/>
    </row>
    <row r="53" spans="1:19" ht="18.75" x14ac:dyDescent="0.3">
      <c r="A53" s="64"/>
      <c r="B53" s="64"/>
      <c r="C53" s="64"/>
      <c r="D53" s="64"/>
      <c r="E53" s="64"/>
      <c r="F53" s="65"/>
      <c r="G53" s="66"/>
      <c r="H53" s="66"/>
      <c r="I53" s="64"/>
      <c r="J53" s="64"/>
      <c r="K53" s="64"/>
      <c r="L53" s="64"/>
      <c r="M53" s="67"/>
      <c r="N53" s="67"/>
      <c r="O53" s="64"/>
      <c r="P53" s="64"/>
      <c r="Q53" s="64"/>
      <c r="R53" s="64"/>
      <c r="S53" s="64"/>
    </row>
  </sheetData>
  <mergeCells count="12">
    <mergeCell ref="A42:G42"/>
    <mergeCell ref="B2:G2"/>
    <mergeCell ref="A5:G5"/>
    <mergeCell ref="A6:G6"/>
    <mergeCell ref="A29:F29"/>
    <mergeCell ref="A30:H30"/>
    <mergeCell ref="A35:F35"/>
    <mergeCell ref="A36:F36"/>
    <mergeCell ref="A38:G38"/>
    <mergeCell ref="A39:G39"/>
    <mergeCell ref="A40:G40"/>
    <mergeCell ref="A41:G41"/>
  </mergeCells>
  <pageMargins left="0.70866141732283472" right="0.2" top="0.15748031496062992" bottom="0.15748031496062992" header="0.15748031496062992" footer="0.15748031496062992"/>
  <pageSetup paperSize="9" scale="5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3"/>
  <sheetViews>
    <sheetView view="pageBreakPreview" topLeftCell="A16" zoomScale="55" zoomScaleNormal="100" zoomScaleSheetLayoutView="55" workbookViewId="0">
      <selection activeCell="A40" sqref="A40:G40"/>
    </sheetView>
  </sheetViews>
  <sheetFormatPr defaultColWidth="8.85546875" defaultRowHeight="15.75" x14ac:dyDescent="0.25"/>
  <cols>
    <col min="1" max="1" width="5.85546875" style="1" customWidth="1"/>
    <col min="2" max="2" width="55.140625" style="1" customWidth="1"/>
    <col min="3" max="3" width="34.140625" style="1" customWidth="1"/>
    <col min="4" max="4" width="14.7109375" style="1" customWidth="1"/>
    <col min="5" max="5" width="12.42578125" style="1" customWidth="1"/>
    <col min="6" max="6" width="31" style="16" customWidth="1"/>
    <col min="7" max="7" width="26" style="19" customWidth="1"/>
    <col min="8" max="8" width="15.5703125" style="19" hidden="1" customWidth="1"/>
    <col min="9" max="9" width="9.85546875" style="1" hidden="1" customWidth="1"/>
    <col min="10" max="10" width="13.140625" style="1" hidden="1" customWidth="1"/>
    <col min="11" max="11" width="12.5703125" style="1" hidden="1" customWidth="1"/>
    <col min="12" max="12" width="10.85546875" style="1" hidden="1" customWidth="1"/>
    <col min="13" max="14" width="8.85546875" style="21" customWidth="1"/>
    <col min="15" max="25" width="8.85546875" style="1" customWidth="1"/>
    <col min="26" max="26" width="5.85546875" style="1" customWidth="1"/>
    <col min="27" max="27" width="8.140625" style="1" customWidth="1"/>
    <col min="28" max="28" width="48" style="1" customWidth="1"/>
    <col min="29" max="29" width="22.5703125" style="1" customWidth="1"/>
    <col min="30" max="30" width="14.7109375" style="1" customWidth="1"/>
    <col min="31" max="31" width="12.42578125" style="1" customWidth="1"/>
    <col min="32" max="32" width="23.7109375" style="1" customWidth="1"/>
    <col min="33" max="34" width="15.5703125" style="1" customWidth="1"/>
    <col min="35" max="281" width="8.85546875" style="1" customWidth="1"/>
    <col min="282" max="282" width="5.85546875" style="1" customWidth="1"/>
    <col min="283" max="283" width="8.140625" style="1" customWidth="1"/>
    <col min="284" max="284" width="48" style="1" customWidth="1"/>
    <col min="285" max="285" width="22.5703125" style="1" customWidth="1"/>
    <col min="286" max="286" width="14.7109375" style="1" customWidth="1"/>
    <col min="287" max="287" width="12.42578125" style="1" customWidth="1"/>
    <col min="288" max="288" width="23.7109375" style="1" customWidth="1"/>
    <col min="289" max="290" width="15.5703125" style="1" customWidth="1"/>
    <col min="291" max="537" width="8.85546875" style="1" customWidth="1"/>
    <col min="538" max="538" width="5.85546875" style="1" customWidth="1"/>
    <col min="539" max="539" width="8.140625" style="1" customWidth="1"/>
    <col min="540" max="540" width="48" style="1" customWidth="1"/>
    <col min="541" max="541" width="22.5703125" style="1" customWidth="1"/>
    <col min="542" max="542" width="14.7109375" style="1" customWidth="1"/>
    <col min="543" max="543" width="12.42578125" style="1" customWidth="1"/>
    <col min="544" max="544" width="23.7109375" style="1" customWidth="1"/>
    <col min="545" max="546" width="15.5703125" style="1" customWidth="1"/>
    <col min="547" max="793" width="8.85546875" style="1" customWidth="1"/>
    <col min="794" max="794" width="5.85546875" style="1" customWidth="1"/>
    <col min="795" max="795" width="8.140625" style="1" customWidth="1"/>
    <col min="796" max="796" width="48" style="1" customWidth="1"/>
    <col min="797" max="797" width="22.5703125" style="1" customWidth="1"/>
    <col min="798" max="798" width="14.7109375" style="1" customWidth="1"/>
    <col min="799" max="799" width="12.42578125" style="1" customWidth="1"/>
    <col min="800" max="800" width="23.7109375" style="1" customWidth="1"/>
    <col min="801" max="802" width="15.5703125" style="1" customWidth="1"/>
    <col min="803" max="1049" width="8.85546875" style="1" customWidth="1"/>
    <col min="1050" max="1050" width="5.85546875" style="1" customWidth="1"/>
    <col min="1051" max="1051" width="8.140625" style="1" customWidth="1"/>
    <col min="1052" max="1052" width="48" style="1" customWidth="1"/>
    <col min="1053" max="1053" width="22.5703125" style="1" customWidth="1"/>
    <col min="1054" max="1054" width="14.7109375" style="1" customWidth="1"/>
    <col min="1055" max="1055" width="12.42578125" style="1" customWidth="1"/>
    <col min="1056" max="1056" width="23.7109375" style="1" customWidth="1"/>
    <col min="1057" max="1058" width="15.5703125" style="1" customWidth="1"/>
    <col min="1059" max="1305" width="8.85546875" style="1" customWidth="1"/>
    <col min="1306" max="1306" width="5.85546875" style="1" customWidth="1"/>
    <col min="1307" max="1307" width="8.140625" style="1" customWidth="1"/>
    <col min="1308" max="1308" width="48" style="1" customWidth="1"/>
    <col min="1309" max="1309" width="22.5703125" style="1" customWidth="1"/>
    <col min="1310" max="1310" width="14.7109375" style="1" customWidth="1"/>
    <col min="1311" max="1311" width="12.42578125" style="1" customWidth="1"/>
    <col min="1312" max="1312" width="23.7109375" style="1" customWidth="1"/>
    <col min="1313" max="1314" width="15.5703125" style="1" customWidth="1"/>
    <col min="1315" max="1561" width="8.85546875" style="1" customWidth="1"/>
    <col min="1562" max="1562" width="5.85546875" style="1" customWidth="1"/>
    <col min="1563" max="1563" width="8.140625" style="1" customWidth="1"/>
    <col min="1564" max="1564" width="48" style="1" customWidth="1"/>
    <col min="1565" max="1565" width="22.5703125" style="1" customWidth="1"/>
    <col min="1566" max="1566" width="14.7109375" style="1" customWidth="1"/>
    <col min="1567" max="1567" width="12.42578125" style="1" customWidth="1"/>
    <col min="1568" max="1568" width="23.7109375" style="1" customWidth="1"/>
    <col min="1569" max="1570" width="15.5703125" style="1" customWidth="1"/>
    <col min="1571" max="1817" width="8.85546875" style="1" customWidth="1"/>
    <col min="1818" max="1818" width="5.85546875" style="1" customWidth="1"/>
    <col min="1819" max="1819" width="8.140625" style="1" customWidth="1"/>
    <col min="1820" max="1820" width="48" style="1" customWidth="1"/>
    <col min="1821" max="1821" width="22.5703125" style="1" customWidth="1"/>
    <col min="1822" max="1822" width="14.7109375" style="1" customWidth="1"/>
    <col min="1823" max="1823" width="12.42578125" style="1" customWidth="1"/>
    <col min="1824" max="1824" width="23.7109375" style="1" customWidth="1"/>
    <col min="1825" max="1826" width="15.5703125" style="1" customWidth="1"/>
    <col min="1827" max="2073" width="8.85546875" style="1" customWidth="1"/>
    <col min="2074" max="2074" width="5.85546875" style="1" customWidth="1"/>
    <col min="2075" max="2075" width="8.140625" style="1" customWidth="1"/>
    <col min="2076" max="2076" width="48" style="1" customWidth="1"/>
    <col min="2077" max="2077" width="22.5703125" style="1" customWidth="1"/>
    <col min="2078" max="2078" width="14.7109375" style="1" customWidth="1"/>
    <col min="2079" max="2079" width="12.42578125" style="1" customWidth="1"/>
    <col min="2080" max="2080" width="23.7109375" style="1" customWidth="1"/>
    <col min="2081" max="2082" width="15.5703125" style="1" customWidth="1"/>
    <col min="2083" max="2329" width="8.85546875" style="1" customWidth="1"/>
    <col min="2330" max="2330" width="5.85546875" style="1" customWidth="1"/>
    <col min="2331" max="2331" width="8.140625" style="1" customWidth="1"/>
    <col min="2332" max="2332" width="48" style="1" customWidth="1"/>
    <col min="2333" max="2333" width="22.5703125" style="1" customWidth="1"/>
    <col min="2334" max="2334" width="14.7109375" style="1" customWidth="1"/>
    <col min="2335" max="2335" width="12.42578125" style="1" customWidth="1"/>
    <col min="2336" max="2336" width="23.7109375" style="1" customWidth="1"/>
    <col min="2337" max="2338" width="15.5703125" style="1" customWidth="1"/>
    <col min="2339" max="2585" width="8.85546875" style="1" customWidth="1"/>
    <col min="2586" max="2586" width="5.85546875" style="1" customWidth="1"/>
    <col min="2587" max="2587" width="8.140625" style="1" customWidth="1"/>
    <col min="2588" max="2588" width="48" style="1" customWidth="1"/>
    <col min="2589" max="2589" width="22.5703125" style="1" customWidth="1"/>
    <col min="2590" max="2590" width="14.7109375" style="1" customWidth="1"/>
    <col min="2591" max="2591" width="12.42578125" style="1" customWidth="1"/>
    <col min="2592" max="2592" width="23.7109375" style="1" customWidth="1"/>
    <col min="2593" max="2594" width="15.5703125" style="1" customWidth="1"/>
    <col min="2595" max="2841" width="8.85546875" style="1" customWidth="1"/>
    <col min="2842" max="2842" width="5.85546875" style="1" customWidth="1"/>
    <col min="2843" max="2843" width="8.140625" style="1" customWidth="1"/>
    <col min="2844" max="2844" width="48" style="1" customWidth="1"/>
    <col min="2845" max="2845" width="22.5703125" style="1" customWidth="1"/>
    <col min="2846" max="2846" width="14.7109375" style="1" customWidth="1"/>
    <col min="2847" max="2847" width="12.42578125" style="1" customWidth="1"/>
    <col min="2848" max="2848" width="23.7109375" style="1" customWidth="1"/>
    <col min="2849" max="2850" width="15.5703125" style="1" customWidth="1"/>
    <col min="2851" max="3097" width="8.85546875" style="1" customWidth="1"/>
    <col min="3098" max="3098" width="5.85546875" style="1" customWidth="1"/>
    <col min="3099" max="3099" width="8.140625" style="1" customWidth="1"/>
    <col min="3100" max="3100" width="48" style="1" customWidth="1"/>
    <col min="3101" max="3101" width="22.5703125" style="1" customWidth="1"/>
    <col min="3102" max="3102" width="14.7109375" style="1" customWidth="1"/>
    <col min="3103" max="3103" width="12.42578125" style="1" customWidth="1"/>
    <col min="3104" max="3104" width="23.7109375" style="1" customWidth="1"/>
    <col min="3105" max="3106" width="15.5703125" style="1" customWidth="1"/>
    <col min="3107" max="3353" width="8.85546875" style="1" customWidth="1"/>
    <col min="3354" max="3354" width="5.85546875" style="1" customWidth="1"/>
    <col min="3355" max="3355" width="8.140625" style="1" customWidth="1"/>
    <col min="3356" max="3356" width="48" style="1" customWidth="1"/>
    <col min="3357" max="3357" width="22.5703125" style="1" customWidth="1"/>
    <col min="3358" max="3358" width="14.7109375" style="1" customWidth="1"/>
    <col min="3359" max="3359" width="12.42578125" style="1" customWidth="1"/>
    <col min="3360" max="3360" width="23.7109375" style="1" customWidth="1"/>
    <col min="3361" max="3362" width="15.5703125" style="1" customWidth="1"/>
    <col min="3363" max="3609" width="8.85546875" style="1" customWidth="1"/>
    <col min="3610" max="3610" width="5.85546875" style="1" customWidth="1"/>
    <col min="3611" max="3611" width="8.140625" style="1" customWidth="1"/>
    <col min="3612" max="3612" width="48" style="1" customWidth="1"/>
    <col min="3613" max="3613" width="22.5703125" style="1" customWidth="1"/>
    <col min="3614" max="3614" width="14.7109375" style="1" customWidth="1"/>
    <col min="3615" max="3615" width="12.42578125" style="1" customWidth="1"/>
    <col min="3616" max="3616" width="23.7109375" style="1" customWidth="1"/>
    <col min="3617" max="3618" width="15.5703125" style="1" customWidth="1"/>
    <col min="3619" max="3865" width="8.85546875" style="1" customWidth="1"/>
    <col min="3866" max="3866" width="5.85546875" style="1" customWidth="1"/>
    <col min="3867" max="3867" width="8.140625" style="1" customWidth="1"/>
    <col min="3868" max="3868" width="48" style="1" customWidth="1"/>
    <col min="3869" max="3869" width="22.5703125" style="1" customWidth="1"/>
    <col min="3870" max="3870" width="14.7109375" style="1" customWidth="1"/>
    <col min="3871" max="3871" width="12.42578125" style="1" customWidth="1"/>
    <col min="3872" max="3872" width="23.7109375" style="1" customWidth="1"/>
    <col min="3873" max="3874" width="15.5703125" style="1" customWidth="1"/>
    <col min="3875" max="4121" width="8.85546875" style="1" customWidth="1"/>
    <col min="4122" max="4122" width="5.85546875" style="1" customWidth="1"/>
    <col min="4123" max="4123" width="8.140625" style="1" customWidth="1"/>
    <col min="4124" max="4124" width="48" style="1" customWidth="1"/>
    <col min="4125" max="4125" width="22.5703125" style="1" customWidth="1"/>
    <col min="4126" max="4126" width="14.7109375" style="1" customWidth="1"/>
    <col min="4127" max="4127" width="12.42578125" style="1" customWidth="1"/>
    <col min="4128" max="4128" width="23.7109375" style="1" customWidth="1"/>
    <col min="4129" max="4130" width="15.5703125" style="1" customWidth="1"/>
    <col min="4131" max="4377" width="8.85546875" style="1" customWidth="1"/>
    <col min="4378" max="4378" width="5.85546875" style="1" customWidth="1"/>
    <col min="4379" max="4379" width="8.140625" style="1" customWidth="1"/>
    <col min="4380" max="4380" width="48" style="1" customWidth="1"/>
    <col min="4381" max="4381" width="22.5703125" style="1" customWidth="1"/>
    <col min="4382" max="4382" width="14.7109375" style="1" customWidth="1"/>
    <col min="4383" max="4383" width="12.42578125" style="1" customWidth="1"/>
    <col min="4384" max="4384" width="23.7109375" style="1" customWidth="1"/>
    <col min="4385" max="4386" width="15.5703125" style="1" customWidth="1"/>
    <col min="4387" max="4633" width="8.85546875" style="1" customWidth="1"/>
    <col min="4634" max="4634" width="5.85546875" style="1" customWidth="1"/>
    <col min="4635" max="4635" width="8.140625" style="1" customWidth="1"/>
    <col min="4636" max="4636" width="48" style="1" customWidth="1"/>
    <col min="4637" max="4637" width="22.5703125" style="1" customWidth="1"/>
    <col min="4638" max="4638" width="14.7109375" style="1" customWidth="1"/>
    <col min="4639" max="4639" width="12.42578125" style="1" customWidth="1"/>
    <col min="4640" max="4640" width="23.7109375" style="1" customWidth="1"/>
    <col min="4641" max="4642" width="15.5703125" style="1" customWidth="1"/>
    <col min="4643" max="4889" width="8.85546875" style="1" customWidth="1"/>
    <col min="4890" max="4890" width="5.85546875" style="1" customWidth="1"/>
    <col min="4891" max="4891" width="8.140625" style="1" customWidth="1"/>
    <col min="4892" max="4892" width="48" style="1" customWidth="1"/>
    <col min="4893" max="4893" width="22.5703125" style="1" customWidth="1"/>
    <col min="4894" max="4894" width="14.7109375" style="1" customWidth="1"/>
    <col min="4895" max="4895" width="12.42578125" style="1" customWidth="1"/>
    <col min="4896" max="4896" width="23.7109375" style="1" customWidth="1"/>
    <col min="4897" max="4898" width="15.5703125" style="1" customWidth="1"/>
    <col min="4899" max="5145" width="8.85546875" style="1" customWidth="1"/>
    <col min="5146" max="5146" width="5.85546875" style="1" customWidth="1"/>
    <col min="5147" max="5147" width="8.140625" style="1" customWidth="1"/>
    <col min="5148" max="5148" width="48" style="1" customWidth="1"/>
    <col min="5149" max="5149" width="22.5703125" style="1" customWidth="1"/>
    <col min="5150" max="5150" width="14.7109375" style="1" customWidth="1"/>
    <col min="5151" max="5151" width="12.42578125" style="1" customWidth="1"/>
    <col min="5152" max="5152" width="23.7109375" style="1" customWidth="1"/>
    <col min="5153" max="5154" width="15.5703125" style="1" customWidth="1"/>
    <col min="5155" max="5400" width="8.85546875" style="1" customWidth="1"/>
    <col min="5401" max="16384" width="8.85546875" style="1"/>
  </cols>
  <sheetData>
    <row r="1" spans="1:14" s="32" customFormat="1" x14ac:dyDescent="0.25">
      <c r="F1" s="2"/>
      <c r="G1" s="19"/>
      <c r="H1" s="19"/>
      <c r="M1" s="15"/>
      <c r="N1" s="15"/>
    </row>
    <row r="2" spans="1:14" s="55" customFormat="1" ht="55.5" customHeight="1" x14ac:dyDescent="0.25">
      <c r="B2" s="108" t="s">
        <v>104</v>
      </c>
      <c r="C2" s="108"/>
      <c r="D2" s="108"/>
      <c r="E2" s="108"/>
      <c r="F2" s="108"/>
      <c r="G2" s="108"/>
    </row>
    <row r="3" spans="1:14" s="58" customFormat="1" ht="18.75" x14ac:dyDescent="0.3">
      <c r="A3" s="56"/>
      <c r="B3" s="57" t="s">
        <v>47</v>
      </c>
      <c r="C3" s="57"/>
      <c r="D3" s="102"/>
      <c r="E3" s="102"/>
      <c r="F3" s="102"/>
      <c r="G3" s="88">
        <v>44865</v>
      </c>
    </row>
    <row r="4" spans="1:14" s="33" customFormat="1" ht="21" customHeight="1" x14ac:dyDescent="0.25">
      <c r="A4" s="29"/>
      <c r="B4" s="29"/>
      <c r="C4" s="29"/>
      <c r="D4" s="29"/>
      <c r="E4" s="29"/>
      <c r="F4" s="29"/>
      <c r="G4" s="29"/>
      <c r="H4" s="29"/>
      <c r="M4" s="34"/>
      <c r="N4" s="34"/>
    </row>
    <row r="5" spans="1:14" s="32" customFormat="1" ht="108.75" customHeight="1" x14ac:dyDescent="0.3">
      <c r="A5" s="106" t="s">
        <v>68</v>
      </c>
      <c r="B5" s="107"/>
      <c r="C5" s="107"/>
      <c r="D5" s="107"/>
      <c r="E5" s="107"/>
      <c r="F5" s="107"/>
      <c r="G5" s="107"/>
      <c r="H5" s="18"/>
      <c r="J5" s="4"/>
      <c r="K5" s="4"/>
      <c r="M5" s="15"/>
      <c r="N5" s="15"/>
    </row>
    <row r="6" spans="1:14" s="32" customFormat="1" ht="61.5" customHeight="1" x14ac:dyDescent="0.3">
      <c r="A6" s="109" t="s">
        <v>48</v>
      </c>
      <c r="B6" s="110"/>
      <c r="C6" s="110"/>
      <c r="D6" s="110"/>
      <c r="E6" s="110"/>
      <c r="F6" s="110"/>
      <c r="G6" s="110"/>
      <c r="H6" s="30"/>
      <c r="J6" s="31"/>
      <c r="K6" s="31"/>
      <c r="L6" s="31"/>
      <c r="M6" s="15"/>
      <c r="N6" s="15"/>
    </row>
    <row r="7" spans="1:14" s="32" customFormat="1" ht="17.25" customHeight="1" x14ac:dyDescent="0.3">
      <c r="A7" s="59"/>
      <c r="B7" s="60"/>
      <c r="C7" s="60"/>
      <c r="D7" s="60"/>
      <c r="E7" s="60"/>
      <c r="F7" s="60"/>
      <c r="G7" s="60"/>
      <c r="H7" s="30"/>
      <c r="J7" s="31"/>
      <c r="K7" s="31"/>
      <c r="L7" s="31"/>
      <c r="M7" s="15"/>
      <c r="N7" s="15"/>
    </row>
    <row r="8" spans="1:14" ht="45.75" customHeight="1" x14ac:dyDescent="0.25">
      <c r="A8" s="5" t="s">
        <v>0</v>
      </c>
      <c r="B8" s="5" t="s">
        <v>2</v>
      </c>
      <c r="C8" s="5" t="s">
        <v>3</v>
      </c>
      <c r="D8" s="5" t="s">
        <v>4</v>
      </c>
      <c r="E8" s="5" t="s">
        <v>5</v>
      </c>
      <c r="F8" s="6" t="s">
        <v>6</v>
      </c>
      <c r="G8" s="9" t="s">
        <v>8</v>
      </c>
      <c r="H8" s="9" t="s">
        <v>7</v>
      </c>
      <c r="I8" s="20" t="s">
        <v>44</v>
      </c>
      <c r="J8" s="5" t="s">
        <v>1</v>
      </c>
      <c r="K8" s="5"/>
      <c r="L8" s="20"/>
      <c r="M8" s="23"/>
      <c r="N8" s="23"/>
    </row>
    <row r="9" spans="1:14" ht="60.75" customHeight="1" x14ac:dyDescent="0.25">
      <c r="A9" s="5">
        <v>1</v>
      </c>
      <c r="B9" s="7" t="s">
        <v>13</v>
      </c>
      <c r="C9" s="5" t="s">
        <v>14</v>
      </c>
      <c r="D9" s="8">
        <v>0.35</v>
      </c>
      <c r="E9" s="8">
        <v>3785.2</v>
      </c>
      <c r="F9" s="6" t="s">
        <v>15</v>
      </c>
      <c r="G9" s="9">
        <f>D9*E9</f>
        <v>1324.82</v>
      </c>
      <c r="H9" s="9">
        <v>14535.167999999998</v>
      </c>
      <c r="I9" s="24">
        <v>0.32</v>
      </c>
      <c r="J9" s="25"/>
      <c r="K9" s="25"/>
      <c r="L9" s="24"/>
    </row>
    <row r="10" spans="1:14" ht="50.25" customHeight="1" x14ac:dyDescent="0.25">
      <c r="A10" s="5">
        <f t="shared" ref="A10:A28" si="0">A9+1</f>
        <v>2</v>
      </c>
      <c r="B10" s="7" t="s">
        <v>59</v>
      </c>
      <c r="C10" s="5" t="s">
        <v>14</v>
      </c>
      <c r="D10" s="8">
        <v>0.09</v>
      </c>
      <c r="E10" s="8">
        <v>3785.2</v>
      </c>
      <c r="F10" s="6" t="s">
        <v>15</v>
      </c>
      <c r="G10" s="9">
        <f t="shared" ref="G10:G28" si="1">D10*E10</f>
        <v>340.66799999999995</v>
      </c>
      <c r="H10" s="9">
        <v>3633.7919999999995</v>
      </c>
      <c r="I10" s="24">
        <v>0.08</v>
      </c>
      <c r="J10" s="25"/>
      <c r="K10" s="25"/>
      <c r="L10" s="24"/>
    </row>
    <row r="11" spans="1:14" ht="59.25" customHeight="1" x14ac:dyDescent="0.25">
      <c r="A11" s="5">
        <f t="shared" si="0"/>
        <v>3</v>
      </c>
      <c r="B11" s="7" t="s">
        <v>17</v>
      </c>
      <c r="C11" s="5" t="s">
        <v>16</v>
      </c>
      <c r="D11" s="8">
        <v>0.17</v>
      </c>
      <c r="E11" s="8">
        <v>3785.2</v>
      </c>
      <c r="F11" s="6" t="s">
        <v>15</v>
      </c>
      <c r="G11" s="9">
        <f t="shared" si="1"/>
        <v>643.48400000000004</v>
      </c>
      <c r="H11" s="9">
        <v>6813.36</v>
      </c>
      <c r="I11" s="24">
        <v>0.15</v>
      </c>
      <c r="J11" s="25"/>
      <c r="K11" s="25"/>
      <c r="L11" s="24"/>
    </row>
    <row r="12" spans="1:14" ht="57" customHeight="1" x14ac:dyDescent="0.25">
      <c r="A12" s="5">
        <f t="shared" si="0"/>
        <v>4</v>
      </c>
      <c r="B12" s="7" t="s">
        <v>18</v>
      </c>
      <c r="C12" s="5" t="s">
        <v>19</v>
      </c>
      <c r="D12" s="8">
        <v>7.0000000000000007E-2</v>
      </c>
      <c r="E12" s="8">
        <v>3785.2</v>
      </c>
      <c r="F12" s="6" t="s">
        <v>15</v>
      </c>
      <c r="G12" s="9">
        <f t="shared" si="1"/>
        <v>264.964</v>
      </c>
      <c r="H12" s="9">
        <v>3179.5680000000002</v>
      </c>
      <c r="I12" s="24">
        <v>7.0000000000000007E-2</v>
      </c>
      <c r="J12" s="25"/>
      <c r="K12" s="25"/>
      <c r="L12" s="24"/>
    </row>
    <row r="13" spans="1:14" ht="71.25" customHeight="1" x14ac:dyDescent="0.25">
      <c r="A13" s="5">
        <f t="shared" si="0"/>
        <v>5</v>
      </c>
      <c r="B13" s="7" t="s">
        <v>20</v>
      </c>
      <c r="C13" s="5" t="s">
        <v>21</v>
      </c>
      <c r="D13" s="8">
        <v>0.04</v>
      </c>
      <c r="E13" s="8">
        <v>3785.2</v>
      </c>
      <c r="F13" s="6" t="s">
        <v>15</v>
      </c>
      <c r="G13" s="9">
        <f t="shared" si="1"/>
        <v>151.40799999999999</v>
      </c>
      <c r="H13" s="9">
        <v>1816.8959999999997</v>
      </c>
      <c r="I13" s="24">
        <v>0.04</v>
      </c>
      <c r="J13" s="25"/>
      <c r="K13" s="25"/>
      <c r="L13" s="24"/>
    </row>
    <row r="14" spans="1:14" ht="57" customHeight="1" x14ac:dyDescent="0.25">
      <c r="A14" s="5">
        <f t="shared" si="0"/>
        <v>6</v>
      </c>
      <c r="B14" s="7" t="s">
        <v>23</v>
      </c>
      <c r="C14" s="5" t="s">
        <v>24</v>
      </c>
      <c r="D14" s="8">
        <v>0.21</v>
      </c>
      <c r="E14" s="8">
        <v>3785.2</v>
      </c>
      <c r="F14" s="6" t="s">
        <v>15</v>
      </c>
      <c r="G14" s="9">
        <f t="shared" si="1"/>
        <v>794.89199999999994</v>
      </c>
      <c r="H14" s="9">
        <v>8630.2559999999994</v>
      </c>
      <c r="I14" s="24">
        <v>0.19</v>
      </c>
      <c r="J14" s="25"/>
      <c r="K14" s="25"/>
      <c r="L14" s="24"/>
    </row>
    <row r="15" spans="1:14" ht="53.25" customHeight="1" x14ac:dyDescent="0.25">
      <c r="A15" s="5">
        <f t="shared" si="0"/>
        <v>7</v>
      </c>
      <c r="B15" s="7" t="s">
        <v>60</v>
      </c>
      <c r="C15" s="5" t="s">
        <v>26</v>
      </c>
      <c r="D15" s="8">
        <v>0.19</v>
      </c>
      <c r="E15" s="8">
        <v>3785.2</v>
      </c>
      <c r="F15" s="6" t="s">
        <v>15</v>
      </c>
      <c r="G15" s="9">
        <f t="shared" si="1"/>
        <v>719.18799999999999</v>
      </c>
      <c r="H15" s="9">
        <v>7721.8080000000009</v>
      </c>
      <c r="I15" s="24">
        <v>0.17</v>
      </c>
      <c r="J15" s="25"/>
      <c r="K15" s="25"/>
      <c r="L15" s="24"/>
    </row>
    <row r="16" spans="1:14" ht="55.5" customHeight="1" x14ac:dyDescent="0.25">
      <c r="A16" s="5">
        <f t="shared" si="0"/>
        <v>8</v>
      </c>
      <c r="B16" s="17" t="s">
        <v>43</v>
      </c>
      <c r="C16" s="5" t="s">
        <v>26</v>
      </c>
      <c r="D16" s="8">
        <v>0.2</v>
      </c>
      <c r="E16" s="8">
        <v>3785.2</v>
      </c>
      <c r="F16" s="6" t="s">
        <v>15</v>
      </c>
      <c r="G16" s="9">
        <f t="shared" si="1"/>
        <v>757.04</v>
      </c>
      <c r="H16" s="9">
        <v>8176.0319999999992</v>
      </c>
      <c r="I16" s="24">
        <v>0.18</v>
      </c>
      <c r="J16" s="25"/>
      <c r="K16" s="25"/>
      <c r="L16" s="24"/>
    </row>
    <row r="17" spans="1:14" ht="33" customHeight="1" x14ac:dyDescent="0.25">
      <c r="A17" s="5">
        <f t="shared" si="0"/>
        <v>9</v>
      </c>
      <c r="B17" s="7" t="s">
        <v>27</v>
      </c>
      <c r="C17" s="5" t="s">
        <v>14</v>
      </c>
      <c r="D17" s="8">
        <v>0.56000000000000005</v>
      </c>
      <c r="E17" s="8">
        <v>3785.2</v>
      </c>
      <c r="F17" s="6" t="s">
        <v>58</v>
      </c>
      <c r="G17" s="9">
        <f t="shared" si="1"/>
        <v>2119.712</v>
      </c>
      <c r="H17" s="9">
        <v>22711.199999999997</v>
      </c>
      <c r="I17" s="24">
        <v>0.49999999999999994</v>
      </c>
      <c r="J17" s="25"/>
      <c r="K17" s="25"/>
      <c r="L17" s="24"/>
    </row>
    <row r="18" spans="1:14" ht="25.5" customHeight="1" x14ac:dyDescent="0.25">
      <c r="A18" s="5">
        <f t="shared" si="0"/>
        <v>10</v>
      </c>
      <c r="B18" s="7" t="s">
        <v>61</v>
      </c>
      <c r="C18" s="5" t="s">
        <v>14</v>
      </c>
      <c r="D18" s="8">
        <v>0.47</v>
      </c>
      <c r="E18" s="8">
        <v>3785.2</v>
      </c>
      <c r="F18" s="6" t="s">
        <v>58</v>
      </c>
      <c r="G18" s="9">
        <f t="shared" si="1"/>
        <v>1779.0439999999999</v>
      </c>
      <c r="H18" s="9">
        <v>19077.407999999999</v>
      </c>
      <c r="I18" s="24">
        <v>0.42</v>
      </c>
      <c r="J18" s="25"/>
      <c r="K18" s="25"/>
      <c r="L18" s="24"/>
    </row>
    <row r="19" spans="1:14" ht="24" customHeight="1" x14ac:dyDescent="0.25">
      <c r="A19" s="5">
        <f t="shared" si="0"/>
        <v>11</v>
      </c>
      <c r="B19" s="7" t="s">
        <v>28</v>
      </c>
      <c r="C19" s="5" t="s">
        <v>26</v>
      </c>
      <c r="D19" s="8">
        <v>0.05</v>
      </c>
      <c r="E19" s="8">
        <v>3785.2</v>
      </c>
      <c r="F19" s="6" t="s">
        <v>29</v>
      </c>
      <c r="G19" s="9">
        <f t="shared" si="1"/>
        <v>189.26</v>
      </c>
      <c r="H19" s="9">
        <v>2271.12</v>
      </c>
      <c r="I19" s="24">
        <v>0.05</v>
      </c>
      <c r="J19" s="25"/>
      <c r="K19" s="25"/>
      <c r="L19" s="24"/>
    </row>
    <row r="20" spans="1:14" ht="81.599999999999994" customHeight="1" x14ac:dyDescent="0.25">
      <c r="A20" s="5">
        <f t="shared" si="0"/>
        <v>12</v>
      </c>
      <c r="B20" s="7" t="s">
        <v>30</v>
      </c>
      <c r="C20" s="5" t="s">
        <v>26</v>
      </c>
      <c r="D20" s="8">
        <v>0.09</v>
      </c>
      <c r="E20" s="8">
        <v>3785.2</v>
      </c>
      <c r="F20" s="6" t="s">
        <v>31</v>
      </c>
      <c r="G20" s="9">
        <f t="shared" si="1"/>
        <v>340.66799999999995</v>
      </c>
      <c r="H20" s="9">
        <v>3482.384</v>
      </c>
      <c r="I20" s="24">
        <v>7.6666666666666675E-2</v>
      </c>
      <c r="J20" s="25"/>
      <c r="K20" s="25"/>
      <c r="L20" s="24"/>
    </row>
    <row r="21" spans="1:14" ht="22.5" customHeight="1" x14ac:dyDescent="0.25">
      <c r="A21" s="5">
        <f t="shared" si="0"/>
        <v>13</v>
      </c>
      <c r="B21" s="28" t="s">
        <v>56</v>
      </c>
      <c r="C21" s="5" t="s">
        <v>32</v>
      </c>
      <c r="D21" s="8">
        <v>0.28000000000000003</v>
      </c>
      <c r="E21" s="8">
        <v>3785.2</v>
      </c>
      <c r="F21" s="6" t="s">
        <v>22</v>
      </c>
      <c r="G21" s="9">
        <f t="shared" si="1"/>
        <v>1059.856</v>
      </c>
      <c r="H21" s="9">
        <v>11355.599999999999</v>
      </c>
      <c r="I21" s="24">
        <v>0.24999999999999997</v>
      </c>
      <c r="J21" s="25"/>
      <c r="K21" s="25"/>
      <c r="L21" s="24"/>
    </row>
    <row r="22" spans="1:14" ht="55.5" customHeight="1" x14ac:dyDescent="0.25">
      <c r="A22" s="5">
        <f t="shared" si="0"/>
        <v>14</v>
      </c>
      <c r="B22" s="7" t="s">
        <v>62</v>
      </c>
      <c r="C22" s="5" t="s">
        <v>24</v>
      </c>
      <c r="D22" s="8">
        <v>2.1</v>
      </c>
      <c r="E22" s="8">
        <v>3785.2</v>
      </c>
      <c r="F22" s="6" t="s">
        <v>58</v>
      </c>
      <c r="G22" s="9">
        <f>D22*E22</f>
        <v>7948.92</v>
      </c>
      <c r="H22" s="9">
        <v>69766.274399999995</v>
      </c>
      <c r="I22" s="24">
        <v>1.535944256578252</v>
      </c>
      <c r="J22" s="25">
        <v>585.70000000000005</v>
      </c>
      <c r="K22" s="25">
        <v>65817.239999999991</v>
      </c>
      <c r="L22" s="24">
        <v>69766.274399999995</v>
      </c>
    </row>
    <row r="23" spans="1:14" ht="31.5" x14ac:dyDescent="0.25">
      <c r="A23" s="5">
        <f t="shared" si="0"/>
        <v>15</v>
      </c>
      <c r="B23" s="7" t="s">
        <v>66</v>
      </c>
      <c r="C23" s="5" t="s">
        <v>63</v>
      </c>
      <c r="D23" s="8">
        <v>3.77</v>
      </c>
      <c r="E23" s="8">
        <v>3785.2</v>
      </c>
      <c r="F23" s="6" t="s">
        <v>33</v>
      </c>
      <c r="G23" s="9">
        <f t="shared" si="1"/>
        <v>14270.204</v>
      </c>
      <c r="H23" s="9">
        <v>94390.92240000001</v>
      </c>
      <c r="I23" s="24">
        <v>2.0780699038359933</v>
      </c>
      <c r="J23" s="25">
        <v>1030.8</v>
      </c>
      <c r="K23" s="25">
        <v>89048.040000000008</v>
      </c>
      <c r="L23" s="24">
        <v>94390.92240000001</v>
      </c>
    </row>
    <row r="24" spans="1:14" ht="31.5" x14ac:dyDescent="0.25">
      <c r="A24" s="5">
        <f>A23+1</f>
        <v>16</v>
      </c>
      <c r="B24" s="11" t="s">
        <v>34</v>
      </c>
      <c r="C24" s="12" t="s">
        <v>35</v>
      </c>
      <c r="D24" s="8">
        <f>7853.72*1.04</f>
        <v>8167.8688000000002</v>
      </c>
      <c r="E24" s="8">
        <v>2</v>
      </c>
      <c r="F24" s="6" t="s">
        <v>58</v>
      </c>
      <c r="G24" s="9">
        <f t="shared" si="1"/>
        <v>16335.7376</v>
      </c>
      <c r="H24" s="9">
        <v>181904.40000000002</v>
      </c>
      <c r="I24" s="24" t="e">
        <v>#DIV/0!</v>
      </c>
      <c r="J24" s="25"/>
      <c r="K24" s="25"/>
      <c r="L24" s="24"/>
    </row>
    <row r="25" spans="1:14" x14ac:dyDescent="0.25">
      <c r="A25" s="5">
        <f t="shared" si="0"/>
        <v>17</v>
      </c>
      <c r="B25" s="11" t="s">
        <v>36</v>
      </c>
      <c r="C25" s="12" t="s">
        <v>14</v>
      </c>
      <c r="D25" s="8">
        <v>1.86</v>
      </c>
      <c r="E25" s="8">
        <v>3785.2</v>
      </c>
      <c r="F25" s="6" t="s">
        <v>58</v>
      </c>
      <c r="G25" s="9">
        <f t="shared" si="1"/>
        <v>7040.4719999999998</v>
      </c>
      <c r="H25" s="9">
        <v>71767.391999999993</v>
      </c>
      <c r="I25" s="24">
        <v>1.5799999999999998</v>
      </c>
      <c r="J25" s="25"/>
      <c r="K25" s="25"/>
      <c r="L25" s="24"/>
    </row>
    <row r="26" spans="1:14" x14ac:dyDescent="0.25">
      <c r="A26" s="5">
        <f t="shared" si="0"/>
        <v>18</v>
      </c>
      <c r="B26" s="11" t="s">
        <v>37</v>
      </c>
      <c r="C26" s="12" t="s">
        <v>38</v>
      </c>
      <c r="D26" s="8">
        <v>0.26</v>
      </c>
      <c r="E26" s="8">
        <v>3785.2</v>
      </c>
      <c r="F26" s="6" t="s">
        <v>58</v>
      </c>
      <c r="G26" s="9">
        <f t="shared" si="1"/>
        <v>984.15199999999993</v>
      </c>
      <c r="H26" s="9">
        <v>5904.9119999999994</v>
      </c>
      <c r="I26" s="24">
        <v>0.13</v>
      </c>
      <c r="J26" s="25"/>
      <c r="K26" s="25"/>
      <c r="L26" s="24"/>
    </row>
    <row r="27" spans="1:14" ht="48.75" customHeight="1" x14ac:dyDescent="0.25">
      <c r="A27" s="5">
        <f t="shared" si="0"/>
        <v>19</v>
      </c>
      <c r="B27" s="36" t="s">
        <v>39</v>
      </c>
      <c r="C27" s="10" t="s">
        <v>14</v>
      </c>
      <c r="D27" s="8">
        <v>1.47</v>
      </c>
      <c r="E27" s="8">
        <v>3785.2</v>
      </c>
      <c r="F27" s="6" t="s">
        <v>58</v>
      </c>
      <c r="G27" s="9">
        <f t="shared" si="1"/>
        <v>5564.2439999999997</v>
      </c>
      <c r="H27" s="9">
        <v>55869.551999999996</v>
      </c>
      <c r="I27" s="24">
        <v>1.23</v>
      </c>
      <c r="J27" s="25"/>
      <c r="K27" s="25"/>
      <c r="L27" s="24"/>
    </row>
    <row r="28" spans="1:14" s="3" customFormat="1" ht="47.25" x14ac:dyDescent="0.25">
      <c r="A28" s="35">
        <f t="shared" si="0"/>
        <v>20</v>
      </c>
      <c r="B28" s="37" t="s">
        <v>91</v>
      </c>
      <c r="C28" s="13" t="s">
        <v>14</v>
      </c>
      <c r="D28" s="14">
        <v>2.96</v>
      </c>
      <c r="E28" s="8">
        <v>3785.2</v>
      </c>
      <c r="F28" s="89" t="s">
        <v>25</v>
      </c>
      <c r="G28" s="9">
        <f t="shared" si="1"/>
        <v>11204.191999999999</v>
      </c>
      <c r="H28" s="9">
        <v>107196.86399999997</v>
      </c>
      <c r="I28" s="24">
        <v>2.36</v>
      </c>
      <c r="J28" s="26"/>
      <c r="K28" s="26"/>
      <c r="L28" s="27"/>
      <c r="M28" s="22"/>
      <c r="N28" s="22"/>
    </row>
    <row r="29" spans="1:14" s="41" customFormat="1" x14ac:dyDescent="0.25">
      <c r="A29" s="111" t="s">
        <v>42</v>
      </c>
      <c r="B29" s="112"/>
      <c r="C29" s="111"/>
      <c r="D29" s="111"/>
      <c r="E29" s="111"/>
      <c r="F29" s="111"/>
      <c r="G29" s="53">
        <f>SUM(G9:G28)-0.02</f>
        <v>73832.905599999998</v>
      </c>
      <c r="H29" s="38">
        <v>790595.48479999998</v>
      </c>
      <c r="I29" s="39">
        <v>21.08</v>
      </c>
      <c r="J29" s="39"/>
      <c r="K29" s="39"/>
      <c r="L29" s="39"/>
      <c r="M29" s="40"/>
      <c r="N29" s="40"/>
    </row>
    <row r="30" spans="1:14" s="3" customFormat="1" x14ac:dyDescent="0.25">
      <c r="A30" s="113" t="s">
        <v>41</v>
      </c>
      <c r="B30" s="113"/>
      <c r="C30" s="113"/>
      <c r="D30" s="113"/>
      <c r="E30" s="113"/>
      <c r="F30" s="113"/>
      <c r="G30" s="113"/>
      <c r="H30" s="113"/>
      <c r="M30" s="22"/>
      <c r="N30" s="22"/>
    </row>
    <row r="31" spans="1:14" s="3" customFormat="1" ht="41.25" customHeight="1" x14ac:dyDescent="0.25">
      <c r="A31" s="42" t="s">
        <v>0</v>
      </c>
      <c r="B31" s="42" t="s">
        <v>2</v>
      </c>
      <c r="C31" s="42" t="s">
        <v>3</v>
      </c>
      <c r="D31" s="42" t="s">
        <v>4</v>
      </c>
      <c r="E31" s="42" t="s">
        <v>5</v>
      </c>
      <c r="F31" s="43" t="s">
        <v>6</v>
      </c>
      <c r="G31" s="26" t="s">
        <v>8</v>
      </c>
      <c r="H31" s="26" t="s">
        <v>7</v>
      </c>
      <c r="I31" s="44" t="s">
        <v>44</v>
      </c>
      <c r="J31" s="42"/>
      <c r="K31" s="42"/>
      <c r="L31" s="45"/>
      <c r="M31" s="22"/>
      <c r="N31" s="22"/>
    </row>
    <row r="32" spans="1:14" s="3" customFormat="1" ht="28.15" customHeight="1" x14ac:dyDescent="0.25">
      <c r="A32" s="42">
        <v>1</v>
      </c>
      <c r="B32" s="46" t="s">
        <v>57</v>
      </c>
      <c r="C32" s="47"/>
      <c r="D32" s="14"/>
      <c r="E32" s="42"/>
      <c r="F32" s="43" t="s">
        <v>65</v>
      </c>
      <c r="G32" s="26">
        <v>0</v>
      </c>
      <c r="H32" s="26">
        <v>126274.27199999997</v>
      </c>
      <c r="I32" s="45">
        <v>2.78</v>
      </c>
      <c r="J32" s="42"/>
      <c r="K32" s="42"/>
      <c r="L32" s="45"/>
      <c r="M32" s="22"/>
      <c r="N32" s="22"/>
    </row>
    <row r="33" spans="1:19" s="3" customFormat="1" ht="36.6" hidden="1" customHeight="1" x14ac:dyDescent="0.25">
      <c r="A33" s="42">
        <v>1</v>
      </c>
      <c r="B33" s="37" t="s">
        <v>9</v>
      </c>
      <c r="C33" s="42" t="s">
        <v>10</v>
      </c>
      <c r="D33" s="14">
        <v>14.62</v>
      </c>
      <c r="E33" s="14">
        <v>1680</v>
      </c>
      <c r="F33" s="43" t="s">
        <v>11</v>
      </c>
      <c r="G33" s="26">
        <v>0</v>
      </c>
      <c r="H33" s="26">
        <v>23620.799999999999</v>
      </c>
      <c r="I33" s="27" t="e">
        <v>#DIV/0!</v>
      </c>
      <c r="J33" s="26"/>
      <c r="K33" s="26"/>
      <c r="L33" s="27"/>
      <c r="M33" s="22"/>
      <c r="N33" s="22"/>
    </row>
    <row r="34" spans="1:19" s="3" customFormat="1" ht="34.5" hidden="1" customHeight="1" x14ac:dyDescent="0.25">
      <c r="A34" s="42">
        <f>A33+1</f>
        <v>2</v>
      </c>
      <c r="B34" s="37" t="s">
        <v>12</v>
      </c>
      <c r="C34" s="42" t="s">
        <v>10</v>
      </c>
      <c r="D34" s="14">
        <v>10.55</v>
      </c>
      <c r="E34" s="14">
        <v>1680</v>
      </c>
      <c r="F34" s="43" t="s">
        <v>11</v>
      </c>
      <c r="G34" s="26">
        <v>0</v>
      </c>
      <c r="H34" s="26">
        <v>17035.2</v>
      </c>
      <c r="I34" s="27" t="e">
        <v>#DIV/0!</v>
      </c>
      <c r="J34" s="26"/>
      <c r="K34" s="26"/>
      <c r="L34" s="27"/>
      <c r="M34" s="22"/>
      <c r="N34" s="22"/>
    </row>
    <row r="35" spans="1:19" s="51" customFormat="1" x14ac:dyDescent="0.25">
      <c r="A35" s="114" t="s">
        <v>42</v>
      </c>
      <c r="B35" s="114"/>
      <c r="C35" s="114"/>
      <c r="D35" s="114"/>
      <c r="E35" s="114"/>
      <c r="F35" s="114"/>
      <c r="G35" s="54">
        <f>SUM(G32:G34)</f>
        <v>0</v>
      </c>
      <c r="H35" s="48">
        <v>166930.27199999997</v>
      </c>
      <c r="I35" s="49"/>
      <c r="J35" s="49"/>
      <c r="K35" s="49"/>
      <c r="L35" s="49"/>
      <c r="M35" s="50"/>
      <c r="N35" s="50"/>
    </row>
    <row r="36" spans="1:19" s="41" customFormat="1" x14ac:dyDescent="0.25">
      <c r="A36" s="111" t="s">
        <v>45</v>
      </c>
      <c r="B36" s="111"/>
      <c r="C36" s="111"/>
      <c r="D36" s="111"/>
      <c r="E36" s="111"/>
      <c r="F36" s="111"/>
      <c r="G36" s="53">
        <f>G29+G35</f>
        <v>73832.905599999998</v>
      </c>
      <c r="H36" s="38">
        <v>957525.75679999997</v>
      </c>
      <c r="I36" s="52"/>
      <c r="J36" s="52"/>
      <c r="K36" s="52"/>
      <c r="L36" s="52"/>
      <c r="M36" s="40"/>
      <c r="N36" s="40"/>
    </row>
    <row r="38" spans="1:19" s="62" customFormat="1" ht="24" customHeight="1" x14ac:dyDescent="0.3">
      <c r="A38" s="106" t="s">
        <v>103</v>
      </c>
      <c r="B38" s="107"/>
      <c r="C38" s="107"/>
      <c r="D38" s="107"/>
      <c r="E38" s="107"/>
      <c r="F38" s="107"/>
      <c r="G38" s="107"/>
      <c r="H38" s="61"/>
      <c r="M38" s="63"/>
      <c r="N38" s="63"/>
    </row>
    <row r="39" spans="1:19" s="62" customFormat="1" ht="23.25" customHeight="1" x14ac:dyDescent="0.3">
      <c r="A39" s="106" t="s">
        <v>105</v>
      </c>
      <c r="B39" s="107"/>
      <c r="C39" s="107"/>
      <c r="D39" s="107"/>
      <c r="E39" s="107"/>
      <c r="F39" s="107"/>
      <c r="G39" s="107"/>
      <c r="H39" s="61"/>
      <c r="M39" s="63"/>
      <c r="N39" s="63"/>
    </row>
    <row r="40" spans="1:19" s="62" customFormat="1" ht="25.5" customHeight="1" x14ac:dyDescent="0.3">
      <c r="A40" s="106" t="s">
        <v>49</v>
      </c>
      <c r="B40" s="107"/>
      <c r="C40" s="107"/>
      <c r="D40" s="107"/>
      <c r="E40" s="107"/>
      <c r="F40" s="107"/>
      <c r="G40" s="107"/>
      <c r="H40" s="61"/>
      <c r="M40" s="63"/>
      <c r="N40" s="63"/>
    </row>
    <row r="41" spans="1:19" s="62" customFormat="1" ht="22.5" customHeight="1" x14ac:dyDescent="0.3">
      <c r="A41" s="106" t="s">
        <v>50</v>
      </c>
      <c r="B41" s="107"/>
      <c r="C41" s="107"/>
      <c r="D41" s="107"/>
      <c r="E41" s="107"/>
      <c r="F41" s="107"/>
      <c r="G41" s="107"/>
      <c r="H41" s="61"/>
      <c r="M41" s="63"/>
      <c r="N41" s="63"/>
    </row>
    <row r="42" spans="1:19" s="62" customFormat="1" ht="45.75" customHeight="1" x14ac:dyDescent="0.3">
      <c r="A42" s="106" t="s">
        <v>51</v>
      </c>
      <c r="B42" s="107"/>
      <c r="C42" s="107"/>
      <c r="D42" s="107"/>
      <c r="E42" s="107"/>
      <c r="F42" s="107"/>
      <c r="G42" s="107"/>
      <c r="H42" s="61"/>
      <c r="M42" s="63"/>
      <c r="N42" s="63"/>
    </row>
    <row r="44" spans="1:19" ht="18.75" x14ac:dyDescent="0.3">
      <c r="A44" s="64"/>
      <c r="B44" s="64"/>
      <c r="C44" s="64" t="s">
        <v>52</v>
      </c>
      <c r="D44" s="64"/>
      <c r="E44" s="64"/>
      <c r="F44" s="65"/>
      <c r="G44" s="66"/>
      <c r="H44" s="66"/>
      <c r="I44" s="64"/>
      <c r="J44" s="64"/>
      <c r="K44" s="64"/>
      <c r="L44" s="64"/>
      <c r="M44" s="67"/>
      <c r="N44" s="67"/>
      <c r="O44" s="64"/>
      <c r="P44" s="64"/>
      <c r="Q44" s="64"/>
      <c r="R44" s="64"/>
      <c r="S44" s="64"/>
    </row>
    <row r="45" spans="1:19" ht="18.75" x14ac:dyDescent="0.3">
      <c r="A45" s="64"/>
      <c r="B45" s="64"/>
      <c r="C45" s="64"/>
      <c r="D45" s="64"/>
      <c r="E45" s="64"/>
      <c r="F45" s="65"/>
      <c r="G45" s="66"/>
      <c r="H45" s="66"/>
      <c r="I45" s="64"/>
      <c r="J45" s="64"/>
      <c r="K45" s="64"/>
      <c r="L45" s="64"/>
      <c r="M45" s="67"/>
      <c r="N45" s="67"/>
      <c r="O45" s="64"/>
      <c r="P45" s="64"/>
      <c r="Q45" s="64"/>
      <c r="R45" s="64"/>
      <c r="S45" s="64"/>
    </row>
    <row r="46" spans="1:19" ht="18.75" x14ac:dyDescent="0.3">
      <c r="A46" s="64"/>
      <c r="B46" s="64" t="s">
        <v>54</v>
      </c>
      <c r="C46" s="64" t="s">
        <v>67</v>
      </c>
      <c r="D46" s="64"/>
      <c r="E46" s="64"/>
      <c r="F46" s="68"/>
      <c r="G46" s="66"/>
      <c r="H46" s="66"/>
      <c r="I46" s="64"/>
      <c r="J46" s="64"/>
      <c r="K46" s="64"/>
      <c r="L46" s="64"/>
      <c r="M46" s="67"/>
      <c r="N46" s="67"/>
      <c r="O46" s="64"/>
      <c r="P46" s="64"/>
      <c r="Q46" s="64"/>
      <c r="R46" s="64"/>
      <c r="S46" s="64"/>
    </row>
    <row r="47" spans="1:19" ht="18.75" x14ac:dyDescent="0.3">
      <c r="A47" s="64"/>
      <c r="B47" s="64"/>
      <c r="C47" s="64"/>
      <c r="D47" s="64"/>
      <c r="E47" s="64"/>
      <c r="F47" s="65"/>
      <c r="G47" s="66"/>
      <c r="H47" s="66"/>
      <c r="I47" s="64"/>
      <c r="J47" s="64"/>
      <c r="K47" s="64"/>
      <c r="L47" s="64"/>
      <c r="M47" s="67"/>
      <c r="N47" s="67"/>
      <c r="O47" s="64"/>
      <c r="P47" s="64"/>
      <c r="Q47" s="64"/>
      <c r="R47" s="64"/>
      <c r="S47" s="64"/>
    </row>
    <row r="48" spans="1:19" ht="18.75" x14ac:dyDescent="0.3">
      <c r="A48" s="64"/>
      <c r="B48" s="64" t="s">
        <v>53</v>
      </c>
      <c r="C48" s="69" t="s">
        <v>55</v>
      </c>
      <c r="D48" s="64"/>
      <c r="E48" s="64"/>
      <c r="F48" s="68"/>
      <c r="G48" s="66"/>
      <c r="H48" s="66"/>
      <c r="I48" s="64"/>
      <c r="J48" s="64"/>
      <c r="K48" s="64"/>
      <c r="L48" s="64"/>
      <c r="M48" s="67"/>
      <c r="N48" s="67"/>
      <c r="O48" s="64"/>
      <c r="P48" s="64"/>
      <c r="Q48" s="64"/>
      <c r="R48" s="64"/>
      <c r="S48" s="64"/>
    </row>
    <row r="49" spans="1:19" ht="18.75" x14ac:dyDescent="0.3">
      <c r="A49" s="64"/>
      <c r="B49" s="64"/>
      <c r="C49" s="64"/>
      <c r="D49" s="64"/>
      <c r="E49" s="64"/>
      <c r="F49" s="65"/>
      <c r="G49" s="66"/>
      <c r="H49" s="66"/>
      <c r="I49" s="64"/>
      <c r="J49" s="64"/>
      <c r="K49" s="64"/>
      <c r="L49" s="64"/>
      <c r="M49" s="67"/>
      <c r="N49" s="67"/>
      <c r="O49" s="64"/>
      <c r="P49" s="64"/>
      <c r="Q49" s="64"/>
      <c r="R49" s="64"/>
      <c r="S49" s="64"/>
    </row>
    <row r="50" spans="1:19" ht="18.75" x14ac:dyDescent="0.3">
      <c r="A50" s="64"/>
      <c r="B50" s="64"/>
      <c r="C50" s="64"/>
      <c r="D50" s="64"/>
      <c r="E50" s="64"/>
      <c r="F50" s="65"/>
      <c r="G50" s="66"/>
      <c r="H50" s="66"/>
      <c r="I50" s="64"/>
      <c r="J50" s="64"/>
      <c r="K50" s="64"/>
      <c r="L50" s="64"/>
      <c r="M50" s="67"/>
      <c r="N50" s="67"/>
      <c r="O50" s="64"/>
      <c r="P50" s="64"/>
      <c r="Q50" s="64"/>
      <c r="R50" s="64"/>
      <c r="S50" s="64"/>
    </row>
    <row r="51" spans="1:19" ht="18.75" x14ac:dyDescent="0.3">
      <c r="A51" s="64"/>
      <c r="B51" s="64"/>
      <c r="C51" s="64"/>
      <c r="D51" s="64"/>
      <c r="E51" s="64"/>
      <c r="F51" s="65"/>
      <c r="G51" s="66"/>
      <c r="H51" s="66"/>
      <c r="I51" s="64"/>
      <c r="J51" s="64"/>
      <c r="K51" s="64"/>
      <c r="L51" s="64"/>
      <c r="M51" s="67"/>
      <c r="N51" s="67"/>
      <c r="O51" s="64"/>
      <c r="P51" s="64"/>
      <c r="Q51" s="64"/>
      <c r="R51" s="64"/>
      <c r="S51" s="64"/>
    </row>
    <row r="52" spans="1:19" ht="18.75" x14ac:dyDescent="0.3">
      <c r="A52" s="64"/>
      <c r="B52" s="64"/>
      <c r="C52" s="64"/>
      <c r="D52" s="64"/>
      <c r="E52" s="64"/>
      <c r="F52" s="65"/>
      <c r="G52" s="66"/>
      <c r="H52" s="66"/>
      <c r="I52" s="64"/>
      <c r="J52" s="64"/>
      <c r="K52" s="64"/>
      <c r="L52" s="64"/>
      <c r="M52" s="67"/>
      <c r="N52" s="67"/>
      <c r="O52" s="64"/>
      <c r="P52" s="64"/>
      <c r="Q52" s="64"/>
      <c r="R52" s="64"/>
      <c r="S52" s="64"/>
    </row>
    <row r="53" spans="1:19" ht="18.75" x14ac:dyDescent="0.3">
      <c r="A53" s="64"/>
      <c r="B53" s="64"/>
      <c r="C53" s="64"/>
      <c r="D53" s="64"/>
      <c r="E53" s="64"/>
      <c r="F53" s="65"/>
      <c r="G53" s="66"/>
      <c r="H53" s="66"/>
      <c r="I53" s="64"/>
      <c r="J53" s="64"/>
      <c r="K53" s="64"/>
      <c r="L53" s="64"/>
      <c r="M53" s="67"/>
      <c r="N53" s="67"/>
      <c r="O53" s="64"/>
      <c r="P53" s="64"/>
      <c r="Q53" s="64"/>
      <c r="R53" s="64"/>
      <c r="S53" s="64"/>
    </row>
  </sheetData>
  <mergeCells count="12">
    <mergeCell ref="A42:G42"/>
    <mergeCell ref="B2:G2"/>
    <mergeCell ref="A5:G5"/>
    <mergeCell ref="A6:G6"/>
    <mergeCell ref="A29:F29"/>
    <mergeCell ref="A30:H30"/>
    <mergeCell ref="A35:F35"/>
    <mergeCell ref="A36:F36"/>
    <mergeCell ref="A38:G38"/>
    <mergeCell ref="A39:G39"/>
    <mergeCell ref="A40:G40"/>
    <mergeCell ref="A41:G41"/>
  </mergeCells>
  <pageMargins left="0.70866141732283472" right="0.19685039370078741" top="0.15748031496062992" bottom="0.15748031496062992" header="0.15748031496062992" footer="0.15748031496062992"/>
  <pageSetup paperSize="9" scale="5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3"/>
  <sheetViews>
    <sheetView view="pageBreakPreview" topLeftCell="A16" zoomScale="55" zoomScaleNormal="100" zoomScaleSheetLayoutView="55" workbookViewId="0">
      <selection activeCell="A40" sqref="A40:G40"/>
    </sheetView>
  </sheetViews>
  <sheetFormatPr defaultColWidth="8.85546875" defaultRowHeight="15.75" x14ac:dyDescent="0.25"/>
  <cols>
    <col min="1" max="1" width="5.85546875" style="1" customWidth="1"/>
    <col min="2" max="2" width="55.140625" style="1" customWidth="1"/>
    <col min="3" max="3" width="34.140625" style="1" customWidth="1"/>
    <col min="4" max="4" width="14.7109375" style="1" customWidth="1"/>
    <col min="5" max="5" width="12.42578125" style="1" customWidth="1"/>
    <col min="6" max="6" width="31" style="16" customWidth="1"/>
    <col min="7" max="7" width="26" style="19" customWidth="1"/>
    <col min="8" max="8" width="15.5703125" style="19" hidden="1" customWidth="1"/>
    <col min="9" max="9" width="9.85546875" style="1" hidden="1" customWidth="1"/>
    <col min="10" max="10" width="13.140625" style="1" hidden="1" customWidth="1"/>
    <col min="11" max="11" width="12.5703125" style="1" hidden="1" customWidth="1"/>
    <col min="12" max="12" width="10.85546875" style="1" hidden="1" customWidth="1"/>
    <col min="13" max="14" width="8.85546875" style="21" customWidth="1"/>
    <col min="15" max="25" width="8.85546875" style="1" customWidth="1"/>
    <col min="26" max="26" width="5.85546875" style="1" customWidth="1"/>
    <col min="27" max="27" width="8.140625" style="1" customWidth="1"/>
    <col min="28" max="28" width="48" style="1" customWidth="1"/>
    <col min="29" max="29" width="22.5703125" style="1" customWidth="1"/>
    <col min="30" max="30" width="14.7109375" style="1" customWidth="1"/>
    <col min="31" max="31" width="12.42578125" style="1" customWidth="1"/>
    <col min="32" max="32" width="23.7109375" style="1" customWidth="1"/>
    <col min="33" max="34" width="15.5703125" style="1" customWidth="1"/>
    <col min="35" max="281" width="8.85546875" style="1" customWidth="1"/>
    <col min="282" max="282" width="5.85546875" style="1" customWidth="1"/>
    <col min="283" max="283" width="8.140625" style="1" customWidth="1"/>
    <col min="284" max="284" width="48" style="1" customWidth="1"/>
    <col min="285" max="285" width="22.5703125" style="1" customWidth="1"/>
    <col min="286" max="286" width="14.7109375" style="1" customWidth="1"/>
    <col min="287" max="287" width="12.42578125" style="1" customWidth="1"/>
    <col min="288" max="288" width="23.7109375" style="1" customWidth="1"/>
    <col min="289" max="290" width="15.5703125" style="1" customWidth="1"/>
    <col min="291" max="537" width="8.85546875" style="1" customWidth="1"/>
    <col min="538" max="538" width="5.85546875" style="1" customWidth="1"/>
    <col min="539" max="539" width="8.140625" style="1" customWidth="1"/>
    <col min="540" max="540" width="48" style="1" customWidth="1"/>
    <col min="541" max="541" width="22.5703125" style="1" customWidth="1"/>
    <col min="542" max="542" width="14.7109375" style="1" customWidth="1"/>
    <col min="543" max="543" width="12.42578125" style="1" customWidth="1"/>
    <col min="544" max="544" width="23.7109375" style="1" customWidth="1"/>
    <col min="545" max="546" width="15.5703125" style="1" customWidth="1"/>
    <col min="547" max="793" width="8.85546875" style="1" customWidth="1"/>
    <col min="794" max="794" width="5.85546875" style="1" customWidth="1"/>
    <col min="795" max="795" width="8.140625" style="1" customWidth="1"/>
    <col min="796" max="796" width="48" style="1" customWidth="1"/>
    <col min="797" max="797" width="22.5703125" style="1" customWidth="1"/>
    <col min="798" max="798" width="14.7109375" style="1" customWidth="1"/>
    <col min="799" max="799" width="12.42578125" style="1" customWidth="1"/>
    <col min="800" max="800" width="23.7109375" style="1" customWidth="1"/>
    <col min="801" max="802" width="15.5703125" style="1" customWidth="1"/>
    <col min="803" max="1049" width="8.85546875" style="1" customWidth="1"/>
    <col min="1050" max="1050" width="5.85546875" style="1" customWidth="1"/>
    <col min="1051" max="1051" width="8.140625" style="1" customWidth="1"/>
    <col min="1052" max="1052" width="48" style="1" customWidth="1"/>
    <col min="1053" max="1053" width="22.5703125" style="1" customWidth="1"/>
    <col min="1054" max="1054" width="14.7109375" style="1" customWidth="1"/>
    <col min="1055" max="1055" width="12.42578125" style="1" customWidth="1"/>
    <col min="1056" max="1056" width="23.7109375" style="1" customWidth="1"/>
    <col min="1057" max="1058" width="15.5703125" style="1" customWidth="1"/>
    <col min="1059" max="1305" width="8.85546875" style="1" customWidth="1"/>
    <col min="1306" max="1306" width="5.85546875" style="1" customWidth="1"/>
    <col min="1307" max="1307" width="8.140625" style="1" customWidth="1"/>
    <col min="1308" max="1308" width="48" style="1" customWidth="1"/>
    <col min="1309" max="1309" width="22.5703125" style="1" customWidth="1"/>
    <col min="1310" max="1310" width="14.7109375" style="1" customWidth="1"/>
    <col min="1311" max="1311" width="12.42578125" style="1" customWidth="1"/>
    <col min="1312" max="1312" width="23.7109375" style="1" customWidth="1"/>
    <col min="1313" max="1314" width="15.5703125" style="1" customWidth="1"/>
    <col min="1315" max="1561" width="8.85546875" style="1" customWidth="1"/>
    <col min="1562" max="1562" width="5.85546875" style="1" customWidth="1"/>
    <col min="1563" max="1563" width="8.140625" style="1" customWidth="1"/>
    <col min="1564" max="1564" width="48" style="1" customWidth="1"/>
    <col min="1565" max="1565" width="22.5703125" style="1" customWidth="1"/>
    <col min="1566" max="1566" width="14.7109375" style="1" customWidth="1"/>
    <col min="1567" max="1567" width="12.42578125" style="1" customWidth="1"/>
    <col min="1568" max="1568" width="23.7109375" style="1" customWidth="1"/>
    <col min="1569" max="1570" width="15.5703125" style="1" customWidth="1"/>
    <col min="1571" max="1817" width="8.85546875" style="1" customWidth="1"/>
    <col min="1818" max="1818" width="5.85546875" style="1" customWidth="1"/>
    <col min="1819" max="1819" width="8.140625" style="1" customWidth="1"/>
    <col min="1820" max="1820" width="48" style="1" customWidth="1"/>
    <col min="1821" max="1821" width="22.5703125" style="1" customWidth="1"/>
    <col min="1822" max="1822" width="14.7109375" style="1" customWidth="1"/>
    <col min="1823" max="1823" width="12.42578125" style="1" customWidth="1"/>
    <col min="1824" max="1824" width="23.7109375" style="1" customWidth="1"/>
    <col min="1825" max="1826" width="15.5703125" style="1" customWidth="1"/>
    <col min="1827" max="2073" width="8.85546875" style="1" customWidth="1"/>
    <col min="2074" max="2074" width="5.85546875" style="1" customWidth="1"/>
    <col min="2075" max="2075" width="8.140625" style="1" customWidth="1"/>
    <col min="2076" max="2076" width="48" style="1" customWidth="1"/>
    <col min="2077" max="2077" width="22.5703125" style="1" customWidth="1"/>
    <col min="2078" max="2078" width="14.7109375" style="1" customWidth="1"/>
    <col min="2079" max="2079" width="12.42578125" style="1" customWidth="1"/>
    <col min="2080" max="2080" width="23.7109375" style="1" customWidth="1"/>
    <col min="2081" max="2082" width="15.5703125" style="1" customWidth="1"/>
    <col min="2083" max="2329" width="8.85546875" style="1" customWidth="1"/>
    <col min="2330" max="2330" width="5.85546875" style="1" customWidth="1"/>
    <col min="2331" max="2331" width="8.140625" style="1" customWidth="1"/>
    <col min="2332" max="2332" width="48" style="1" customWidth="1"/>
    <col min="2333" max="2333" width="22.5703125" style="1" customWidth="1"/>
    <col min="2334" max="2334" width="14.7109375" style="1" customWidth="1"/>
    <col min="2335" max="2335" width="12.42578125" style="1" customWidth="1"/>
    <col min="2336" max="2336" width="23.7109375" style="1" customWidth="1"/>
    <col min="2337" max="2338" width="15.5703125" style="1" customWidth="1"/>
    <col min="2339" max="2585" width="8.85546875" style="1" customWidth="1"/>
    <col min="2586" max="2586" width="5.85546875" style="1" customWidth="1"/>
    <col min="2587" max="2587" width="8.140625" style="1" customWidth="1"/>
    <col min="2588" max="2588" width="48" style="1" customWidth="1"/>
    <col min="2589" max="2589" width="22.5703125" style="1" customWidth="1"/>
    <col min="2590" max="2590" width="14.7109375" style="1" customWidth="1"/>
    <col min="2591" max="2591" width="12.42578125" style="1" customWidth="1"/>
    <col min="2592" max="2592" width="23.7109375" style="1" customWidth="1"/>
    <col min="2593" max="2594" width="15.5703125" style="1" customWidth="1"/>
    <col min="2595" max="2841" width="8.85546875" style="1" customWidth="1"/>
    <col min="2842" max="2842" width="5.85546875" style="1" customWidth="1"/>
    <col min="2843" max="2843" width="8.140625" style="1" customWidth="1"/>
    <col min="2844" max="2844" width="48" style="1" customWidth="1"/>
    <col min="2845" max="2845" width="22.5703125" style="1" customWidth="1"/>
    <col min="2846" max="2846" width="14.7109375" style="1" customWidth="1"/>
    <col min="2847" max="2847" width="12.42578125" style="1" customWidth="1"/>
    <col min="2848" max="2848" width="23.7109375" style="1" customWidth="1"/>
    <col min="2849" max="2850" width="15.5703125" style="1" customWidth="1"/>
    <col min="2851" max="3097" width="8.85546875" style="1" customWidth="1"/>
    <col min="3098" max="3098" width="5.85546875" style="1" customWidth="1"/>
    <col min="3099" max="3099" width="8.140625" style="1" customWidth="1"/>
    <col min="3100" max="3100" width="48" style="1" customWidth="1"/>
    <col min="3101" max="3101" width="22.5703125" style="1" customWidth="1"/>
    <col min="3102" max="3102" width="14.7109375" style="1" customWidth="1"/>
    <col min="3103" max="3103" width="12.42578125" style="1" customWidth="1"/>
    <col min="3104" max="3104" width="23.7109375" style="1" customWidth="1"/>
    <col min="3105" max="3106" width="15.5703125" style="1" customWidth="1"/>
    <col min="3107" max="3353" width="8.85546875" style="1" customWidth="1"/>
    <col min="3354" max="3354" width="5.85546875" style="1" customWidth="1"/>
    <col min="3355" max="3355" width="8.140625" style="1" customWidth="1"/>
    <col min="3356" max="3356" width="48" style="1" customWidth="1"/>
    <col min="3357" max="3357" width="22.5703125" style="1" customWidth="1"/>
    <col min="3358" max="3358" width="14.7109375" style="1" customWidth="1"/>
    <col min="3359" max="3359" width="12.42578125" style="1" customWidth="1"/>
    <col min="3360" max="3360" width="23.7109375" style="1" customWidth="1"/>
    <col min="3361" max="3362" width="15.5703125" style="1" customWidth="1"/>
    <col min="3363" max="3609" width="8.85546875" style="1" customWidth="1"/>
    <col min="3610" max="3610" width="5.85546875" style="1" customWidth="1"/>
    <col min="3611" max="3611" width="8.140625" style="1" customWidth="1"/>
    <col min="3612" max="3612" width="48" style="1" customWidth="1"/>
    <col min="3613" max="3613" width="22.5703125" style="1" customWidth="1"/>
    <col min="3614" max="3614" width="14.7109375" style="1" customWidth="1"/>
    <col min="3615" max="3615" width="12.42578125" style="1" customWidth="1"/>
    <col min="3616" max="3616" width="23.7109375" style="1" customWidth="1"/>
    <col min="3617" max="3618" width="15.5703125" style="1" customWidth="1"/>
    <col min="3619" max="3865" width="8.85546875" style="1" customWidth="1"/>
    <col min="3866" max="3866" width="5.85546875" style="1" customWidth="1"/>
    <col min="3867" max="3867" width="8.140625" style="1" customWidth="1"/>
    <col min="3868" max="3868" width="48" style="1" customWidth="1"/>
    <col min="3869" max="3869" width="22.5703125" style="1" customWidth="1"/>
    <col min="3870" max="3870" width="14.7109375" style="1" customWidth="1"/>
    <col min="3871" max="3871" width="12.42578125" style="1" customWidth="1"/>
    <col min="3872" max="3872" width="23.7109375" style="1" customWidth="1"/>
    <col min="3873" max="3874" width="15.5703125" style="1" customWidth="1"/>
    <col min="3875" max="4121" width="8.85546875" style="1" customWidth="1"/>
    <col min="4122" max="4122" width="5.85546875" style="1" customWidth="1"/>
    <col min="4123" max="4123" width="8.140625" style="1" customWidth="1"/>
    <col min="4124" max="4124" width="48" style="1" customWidth="1"/>
    <col min="4125" max="4125" width="22.5703125" style="1" customWidth="1"/>
    <col min="4126" max="4126" width="14.7109375" style="1" customWidth="1"/>
    <col min="4127" max="4127" width="12.42578125" style="1" customWidth="1"/>
    <col min="4128" max="4128" width="23.7109375" style="1" customWidth="1"/>
    <col min="4129" max="4130" width="15.5703125" style="1" customWidth="1"/>
    <col min="4131" max="4377" width="8.85546875" style="1" customWidth="1"/>
    <col min="4378" max="4378" width="5.85546875" style="1" customWidth="1"/>
    <col min="4379" max="4379" width="8.140625" style="1" customWidth="1"/>
    <col min="4380" max="4380" width="48" style="1" customWidth="1"/>
    <col min="4381" max="4381" width="22.5703125" style="1" customWidth="1"/>
    <col min="4382" max="4382" width="14.7109375" style="1" customWidth="1"/>
    <col min="4383" max="4383" width="12.42578125" style="1" customWidth="1"/>
    <col min="4384" max="4384" width="23.7109375" style="1" customWidth="1"/>
    <col min="4385" max="4386" width="15.5703125" style="1" customWidth="1"/>
    <col min="4387" max="4633" width="8.85546875" style="1" customWidth="1"/>
    <col min="4634" max="4634" width="5.85546875" style="1" customWidth="1"/>
    <col min="4635" max="4635" width="8.140625" style="1" customWidth="1"/>
    <col min="4636" max="4636" width="48" style="1" customWidth="1"/>
    <col min="4637" max="4637" width="22.5703125" style="1" customWidth="1"/>
    <col min="4638" max="4638" width="14.7109375" style="1" customWidth="1"/>
    <col min="4639" max="4639" width="12.42578125" style="1" customWidth="1"/>
    <col min="4640" max="4640" width="23.7109375" style="1" customWidth="1"/>
    <col min="4641" max="4642" width="15.5703125" style="1" customWidth="1"/>
    <col min="4643" max="4889" width="8.85546875" style="1" customWidth="1"/>
    <col min="4890" max="4890" width="5.85546875" style="1" customWidth="1"/>
    <col min="4891" max="4891" width="8.140625" style="1" customWidth="1"/>
    <col min="4892" max="4892" width="48" style="1" customWidth="1"/>
    <col min="4893" max="4893" width="22.5703125" style="1" customWidth="1"/>
    <col min="4894" max="4894" width="14.7109375" style="1" customWidth="1"/>
    <col min="4895" max="4895" width="12.42578125" style="1" customWidth="1"/>
    <col min="4896" max="4896" width="23.7109375" style="1" customWidth="1"/>
    <col min="4897" max="4898" width="15.5703125" style="1" customWidth="1"/>
    <col min="4899" max="5145" width="8.85546875" style="1" customWidth="1"/>
    <col min="5146" max="5146" width="5.85546875" style="1" customWidth="1"/>
    <col min="5147" max="5147" width="8.140625" style="1" customWidth="1"/>
    <col min="5148" max="5148" width="48" style="1" customWidth="1"/>
    <col min="5149" max="5149" width="22.5703125" style="1" customWidth="1"/>
    <col min="5150" max="5150" width="14.7109375" style="1" customWidth="1"/>
    <col min="5151" max="5151" width="12.42578125" style="1" customWidth="1"/>
    <col min="5152" max="5152" width="23.7109375" style="1" customWidth="1"/>
    <col min="5153" max="5154" width="15.5703125" style="1" customWidth="1"/>
    <col min="5155" max="5400" width="8.85546875" style="1" customWidth="1"/>
    <col min="5401" max="16384" width="8.85546875" style="1"/>
  </cols>
  <sheetData>
    <row r="1" spans="1:14" s="32" customFormat="1" x14ac:dyDescent="0.25">
      <c r="F1" s="2"/>
      <c r="G1" s="19"/>
      <c r="H1" s="19"/>
      <c r="M1" s="15"/>
      <c r="N1" s="15"/>
    </row>
    <row r="2" spans="1:14" s="55" customFormat="1" ht="55.5" customHeight="1" x14ac:dyDescent="0.25">
      <c r="B2" s="108" t="s">
        <v>107</v>
      </c>
      <c r="C2" s="108"/>
      <c r="D2" s="108"/>
      <c r="E2" s="108"/>
      <c r="F2" s="108"/>
      <c r="G2" s="108"/>
    </row>
    <row r="3" spans="1:14" s="58" customFormat="1" ht="18.75" x14ac:dyDescent="0.3">
      <c r="A3" s="56"/>
      <c r="B3" s="57" t="s">
        <v>47</v>
      </c>
      <c r="C3" s="57"/>
      <c r="D3" s="103"/>
      <c r="E3" s="103"/>
      <c r="F3" s="103"/>
      <c r="G3" s="88">
        <v>44895</v>
      </c>
    </row>
    <row r="4" spans="1:14" s="33" customFormat="1" ht="21" customHeight="1" x14ac:dyDescent="0.25">
      <c r="A4" s="29"/>
      <c r="B4" s="29"/>
      <c r="C4" s="29"/>
      <c r="D4" s="29"/>
      <c r="E4" s="29"/>
      <c r="F4" s="29"/>
      <c r="G4" s="29"/>
      <c r="H4" s="29"/>
      <c r="M4" s="34"/>
      <c r="N4" s="34"/>
    </row>
    <row r="5" spans="1:14" s="32" customFormat="1" ht="108.75" customHeight="1" x14ac:dyDescent="0.3">
      <c r="A5" s="106" t="s">
        <v>68</v>
      </c>
      <c r="B5" s="107"/>
      <c r="C5" s="107"/>
      <c r="D5" s="107"/>
      <c r="E5" s="107"/>
      <c r="F5" s="107"/>
      <c r="G5" s="107"/>
      <c r="H5" s="18"/>
      <c r="J5" s="4"/>
      <c r="K5" s="4"/>
      <c r="M5" s="15"/>
      <c r="N5" s="15"/>
    </row>
    <row r="6" spans="1:14" s="32" customFormat="1" ht="61.5" customHeight="1" x14ac:dyDescent="0.3">
      <c r="A6" s="109" t="s">
        <v>48</v>
      </c>
      <c r="B6" s="110"/>
      <c r="C6" s="110"/>
      <c r="D6" s="110"/>
      <c r="E6" s="110"/>
      <c r="F6" s="110"/>
      <c r="G6" s="110"/>
      <c r="H6" s="30"/>
      <c r="J6" s="31"/>
      <c r="K6" s="31"/>
      <c r="L6" s="31"/>
      <c r="M6" s="15"/>
      <c r="N6" s="15"/>
    </row>
    <row r="7" spans="1:14" s="32" customFormat="1" ht="17.25" customHeight="1" x14ac:dyDescent="0.3">
      <c r="A7" s="59"/>
      <c r="B7" s="60"/>
      <c r="C7" s="60"/>
      <c r="D7" s="60"/>
      <c r="E7" s="60"/>
      <c r="F7" s="60"/>
      <c r="G7" s="60"/>
      <c r="H7" s="30"/>
      <c r="J7" s="31"/>
      <c r="K7" s="31"/>
      <c r="L7" s="31"/>
      <c r="M7" s="15"/>
      <c r="N7" s="15"/>
    </row>
    <row r="8" spans="1:14" ht="45.75" customHeight="1" x14ac:dyDescent="0.25">
      <c r="A8" s="5" t="s">
        <v>0</v>
      </c>
      <c r="B8" s="5" t="s">
        <v>2</v>
      </c>
      <c r="C8" s="5" t="s">
        <v>3</v>
      </c>
      <c r="D8" s="5" t="s">
        <v>4</v>
      </c>
      <c r="E8" s="5" t="s">
        <v>5</v>
      </c>
      <c r="F8" s="6" t="s">
        <v>6</v>
      </c>
      <c r="G8" s="9" t="s">
        <v>8</v>
      </c>
      <c r="H8" s="9" t="s">
        <v>7</v>
      </c>
      <c r="I8" s="20" t="s">
        <v>44</v>
      </c>
      <c r="J8" s="5" t="s">
        <v>1</v>
      </c>
      <c r="K8" s="5"/>
      <c r="L8" s="20"/>
      <c r="M8" s="23"/>
      <c r="N8" s="23"/>
    </row>
    <row r="9" spans="1:14" ht="60.75" customHeight="1" x14ac:dyDescent="0.25">
      <c r="A9" s="5">
        <v>1</v>
      </c>
      <c r="B9" s="7" t="s">
        <v>13</v>
      </c>
      <c r="C9" s="5" t="s">
        <v>14</v>
      </c>
      <c r="D9" s="8">
        <v>0.35</v>
      </c>
      <c r="E9" s="8">
        <v>3785.2</v>
      </c>
      <c r="F9" s="6" t="s">
        <v>15</v>
      </c>
      <c r="G9" s="9">
        <f>D9*E9</f>
        <v>1324.82</v>
      </c>
      <c r="H9" s="9">
        <v>14535.167999999998</v>
      </c>
      <c r="I9" s="24">
        <v>0.32</v>
      </c>
      <c r="J9" s="25"/>
      <c r="K9" s="25"/>
      <c r="L9" s="24"/>
    </row>
    <row r="10" spans="1:14" ht="50.25" customHeight="1" x14ac:dyDescent="0.25">
      <c r="A10" s="5">
        <f t="shared" ref="A10:A28" si="0">A9+1</f>
        <v>2</v>
      </c>
      <c r="B10" s="7" t="s">
        <v>59</v>
      </c>
      <c r="C10" s="5" t="s">
        <v>14</v>
      </c>
      <c r="D10" s="8">
        <v>0.09</v>
      </c>
      <c r="E10" s="8">
        <v>3785.2</v>
      </c>
      <c r="F10" s="6" t="s">
        <v>15</v>
      </c>
      <c r="G10" s="9">
        <f t="shared" ref="G10:G28" si="1">D10*E10</f>
        <v>340.66799999999995</v>
      </c>
      <c r="H10" s="9">
        <v>3633.7919999999995</v>
      </c>
      <c r="I10" s="24">
        <v>0.08</v>
      </c>
      <c r="J10" s="25"/>
      <c r="K10" s="25"/>
      <c r="L10" s="24"/>
    </row>
    <row r="11" spans="1:14" ht="59.25" customHeight="1" x14ac:dyDescent="0.25">
      <c r="A11" s="5">
        <f t="shared" si="0"/>
        <v>3</v>
      </c>
      <c r="B11" s="7" t="s">
        <v>17</v>
      </c>
      <c r="C11" s="5" t="s">
        <v>16</v>
      </c>
      <c r="D11" s="8">
        <v>0.17</v>
      </c>
      <c r="E11" s="8">
        <v>3785.2</v>
      </c>
      <c r="F11" s="6" t="s">
        <v>15</v>
      </c>
      <c r="G11" s="9">
        <f t="shared" si="1"/>
        <v>643.48400000000004</v>
      </c>
      <c r="H11" s="9">
        <v>6813.36</v>
      </c>
      <c r="I11" s="24">
        <v>0.15</v>
      </c>
      <c r="J11" s="25"/>
      <c r="K11" s="25"/>
      <c r="L11" s="24"/>
    </row>
    <row r="12" spans="1:14" ht="57" customHeight="1" x14ac:dyDescent="0.25">
      <c r="A12" s="5">
        <f t="shared" si="0"/>
        <v>4</v>
      </c>
      <c r="B12" s="7" t="s">
        <v>18</v>
      </c>
      <c r="C12" s="5" t="s">
        <v>19</v>
      </c>
      <c r="D12" s="8">
        <v>7.0000000000000007E-2</v>
      </c>
      <c r="E12" s="8">
        <v>3785.2</v>
      </c>
      <c r="F12" s="6" t="s">
        <v>15</v>
      </c>
      <c r="G12" s="9">
        <f t="shared" si="1"/>
        <v>264.964</v>
      </c>
      <c r="H12" s="9">
        <v>3179.5680000000002</v>
      </c>
      <c r="I12" s="24">
        <v>7.0000000000000007E-2</v>
      </c>
      <c r="J12" s="25"/>
      <c r="K12" s="25"/>
      <c r="L12" s="24"/>
    </row>
    <row r="13" spans="1:14" ht="71.25" customHeight="1" x14ac:dyDescent="0.25">
      <c r="A13" s="5">
        <f t="shared" si="0"/>
        <v>5</v>
      </c>
      <c r="B13" s="7" t="s">
        <v>20</v>
      </c>
      <c r="C13" s="5" t="s">
        <v>21</v>
      </c>
      <c r="D13" s="8">
        <v>0.04</v>
      </c>
      <c r="E13" s="8">
        <v>3785.2</v>
      </c>
      <c r="F13" s="6" t="s">
        <v>15</v>
      </c>
      <c r="G13" s="9">
        <f t="shared" si="1"/>
        <v>151.40799999999999</v>
      </c>
      <c r="H13" s="9">
        <v>1816.8959999999997</v>
      </c>
      <c r="I13" s="24">
        <v>0.04</v>
      </c>
      <c r="J13" s="25"/>
      <c r="K13" s="25"/>
      <c r="L13" s="24"/>
    </row>
    <row r="14" spans="1:14" ht="57" customHeight="1" x14ac:dyDescent="0.25">
      <c r="A14" s="5">
        <f t="shared" si="0"/>
        <v>6</v>
      </c>
      <c r="B14" s="7" t="s">
        <v>23</v>
      </c>
      <c r="C14" s="5" t="s">
        <v>24</v>
      </c>
      <c r="D14" s="8">
        <v>0.21</v>
      </c>
      <c r="E14" s="8">
        <v>3785.2</v>
      </c>
      <c r="F14" s="6" t="s">
        <v>15</v>
      </c>
      <c r="G14" s="9">
        <f t="shared" si="1"/>
        <v>794.89199999999994</v>
      </c>
      <c r="H14" s="9">
        <v>8630.2559999999994</v>
      </c>
      <c r="I14" s="24">
        <v>0.19</v>
      </c>
      <c r="J14" s="25"/>
      <c r="K14" s="25"/>
      <c r="L14" s="24"/>
    </row>
    <row r="15" spans="1:14" ht="53.25" customHeight="1" x14ac:dyDescent="0.25">
      <c r="A15" s="5">
        <f t="shared" si="0"/>
        <v>7</v>
      </c>
      <c r="B15" s="7" t="s">
        <v>60</v>
      </c>
      <c r="C15" s="5" t="s">
        <v>26</v>
      </c>
      <c r="D15" s="8">
        <v>0.19</v>
      </c>
      <c r="E15" s="8">
        <v>3785.2</v>
      </c>
      <c r="F15" s="6" t="s">
        <v>15</v>
      </c>
      <c r="G15" s="9">
        <f t="shared" si="1"/>
        <v>719.18799999999999</v>
      </c>
      <c r="H15" s="9">
        <v>7721.8080000000009</v>
      </c>
      <c r="I15" s="24">
        <v>0.17</v>
      </c>
      <c r="J15" s="25"/>
      <c r="K15" s="25"/>
      <c r="L15" s="24"/>
    </row>
    <row r="16" spans="1:14" ht="55.5" customHeight="1" x14ac:dyDescent="0.25">
      <c r="A16" s="5">
        <f t="shared" si="0"/>
        <v>8</v>
      </c>
      <c r="B16" s="17" t="s">
        <v>43</v>
      </c>
      <c r="C16" s="5" t="s">
        <v>26</v>
      </c>
      <c r="D16" s="8">
        <v>0.2</v>
      </c>
      <c r="E16" s="8">
        <v>3785.2</v>
      </c>
      <c r="F16" s="6" t="s">
        <v>15</v>
      </c>
      <c r="G16" s="9">
        <f t="shared" si="1"/>
        <v>757.04</v>
      </c>
      <c r="H16" s="9">
        <v>8176.0319999999992</v>
      </c>
      <c r="I16" s="24">
        <v>0.18</v>
      </c>
      <c r="J16" s="25"/>
      <c r="K16" s="25"/>
      <c r="L16" s="24"/>
    </row>
    <row r="17" spans="1:14" ht="33" customHeight="1" x14ac:dyDescent="0.25">
      <c r="A17" s="5">
        <f t="shared" si="0"/>
        <v>9</v>
      </c>
      <c r="B17" s="7" t="s">
        <v>27</v>
      </c>
      <c r="C17" s="5" t="s">
        <v>14</v>
      </c>
      <c r="D17" s="8">
        <v>0.56000000000000005</v>
      </c>
      <c r="E17" s="8">
        <v>3785.2</v>
      </c>
      <c r="F17" s="6" t="s">
        <v>58</v>
      </c>
      <c r="G17" s="9">
        <f t="shared" si="1"/>
        <v>2119.712</v>
      </c>
      <c r="H17" s="9">
        <v>22711.199999999997</v>
      </c>
      <c r="I17" s="24">
        <v>0.49999999999999994</v>
      </c>
      <c r="J17" s="25"/>
      <c r="K17" s="25"/>
      <c r="L17" s="24"/>
    </row>
    <row r="18" spans="1:14" ht="25.5" customHeight="1" x14ac:dyDescent="0.25">
      <c r="A18" s="5">
        <f t="shared" si="0"/>
        <v>10</v>
      </c>
      <c r="B18" s="7" t="s">
        <v>61</v>
      </c>
      <c r="C18" s="5" t="s">
        <v>14</v>
      </c>
      <c r="D18" s="8">
        <v>0.47</v>
      </c>
      <c r="E18" s="8">
        <v>3785.2</v>
      </c>
      <c r="F18" s="6" t="s">
        <v>58</v>
      </c>
      <c r="G18" s="9">
        <f t="shared" si="1"/>
        <v>1779.0439999999999</v>
      </c>
      <c r="H18" s="9">
        <v>19077.407999999999</v>
      </c>
      <c r="I18" s="24">
        <v>0.42</v>
      </c>
      <c r="J18" s="25"/>
      <c r="K18" s="25"/>
      <c r="L18" s="24"/>
    </row>
    <row r="19" spans="1:14" ht="24" customHeight="1" x14ac:dyDescent="0.25">
      <c r="A19" s="5">
        <f t="shared" si="0"/>
        <v>11</v>
      </c>
      <c r="B19" s="7" t="s">
        <v>28</v>
      </c>
      <c r="C19" s="5" t="s">
        <v>26</v>
      </c>
      <c r="D19" s="8">
        <v>0.05</v>
      </c>
      <c r="E19" s="8">
        <v>3785.2</v>
      </c>
      <c r="F19" s="6" t="s">
        <v>29</v>
      </c>
      <c r="G19" s="9">
        <f t="shared" si="1"/>
        <v>189.26</v>
      </c>
      <c r="H19" s="9">
        <v>2271.12</v>
      </c>
      <c r="I19" s="24">
        <v>0.05</v>
      </c>
      <c r="J19" s="25"/>
      <c r="K19" s="25"/>
      <c r="L19" s="24"/>
    </row>
    <row r="20" spans="1:14" ht="81.599999999999994" customHeight="1" x14ac:dyDescent="0.25">
      <c r="A20" s="5">
        <f t="shared" si="0"/>
        <v>12</v>
      </c>
      <c r="B20" s="7" t="s">
        <v>30</v>
      </c>
      <c r="C20" s="5" t="s">
        <v>26</v>
      </c>
      <c r="D20" s="8">
        <v>0.09</v>
      </c>
      <c r="E20" s="8">
        <v>3785.2</v>
      </c>
      <c r="F20" s="6" t="s">
        <v>31</v>
      </c>
      <c r="G20" s="9">
        <f t="shared" si="1"/>
        <v>340.66799999999995</v>
      </c>
      <c r="H20" s="9">
        <v>3482.384</v>
      </c>
      <c r="I20" s="24">
        <v>7.6666666666666675E-2</v>
      </c>
      <c r="J20" s="25"/>
      <c r="K20" s="25"/>
      <c r="L20" s="24"/>
    </row>
    <row r="21" spans="1:14" ht="22.5" customHeight="1" x14ac:dyDescent="0.25">
      <c r="A21" s="5">
        <f t="shared" si="0"/>
        <v>13</v>
      </c>
      <c r="B21" s="28" t="s">
        <v>56</v>
      </c>
      <c r="C21" s="5" t="s">
        <v>32</v>
      </c>
      <c r="D21" s="8">
        <v>0.28000000000000003</v>
      </c>
      <c r="E21" s="8">
        <v>3785.2</v>
      </c>
      <c r="F21" s="6" t="s">
        <v>22</v>
      </c>
      <c r="G21" s="9">
        <f t="shared" si="1"/>
        <v>1059.856</v>
      </c>
      <c r="H21" s="9">
        <v>11355.599999999999</v>
      </c>
      <c r="I21" s="24">
        <v>0.24999999999999997</v>
      </c>
      <c r="J21" s="25"/>
      <c r="K21" s="25"/>
      <c r="L21" s="24"/>
    </row>
    <row r="22" spans="1:14" ht="55.5" customHeight="1" x14ac:dyDescent="0.25">
      <c r="A22" s="5">
        <f t="shared" si="0"/>
        <v>14</v>
      </c>
      <c r="B22" s="7" t="s">
        <v>62</v>
      </c>
      <c r="C22" s="5" t="s">
        <v>24</v>
      </c>
      <c r="D22" s="8">
        <v>2.1</v>
      </c>
      <c r="E22" s="8">
        <v>3785.2</v>
      </c>
      <c r="F22" s="6" t="s">
        <v>58</v>
      </c>
      <c r="G22" s="9">
        <f>D22*E22</f>
        <v>7948.92</v>
      </c>
      <c r="H22" s="9">
        <v>69766.274399999995</v>
      </c>
      <c r="I22" s="24">
        <v>1.535944256578252</v>
      </c>
      <c r="J22" s="25">
        <v>585.70000000000005</v>
      </c>
      <c r="K22" s="25">
        <v>65817.239999999991</v>
      </c>
      <c r="L22" s="24">
        <v>69766.274399999995</v>
      </c>
    </row>
    <row r="23" spans="1:14" ht="31.5" x14ac:dyDescent="0.25">
      <c r="A23" s="5">
        <f t="shared" si="0"/>
        <v>15</v>
      </c>
      <c r="B23" s="7" t="s">
        <v>66</v>
      </c>
      <c r="C23" s="5" t="s">
        <v>63</v>
      </c>
      <c r="D23" s="8">
        <v>3.77</v>
      </c>
      <c r="E23" s="8">
        <v>3785.2</v>
      </c>
      <c r="F23" s="6" t="s">
        <v>33</v>
      </c>
      <c r="G23" s="9">
        <f t="shared" si="1"/>
        <v>14270.204</v>
      </c>
      <c r="H23" s="9">
        <v>94390.92240000001</v>
      </c>
      <c r="I23" s="24">
        <v>2.0780699038359933</v>
      </c>
      <c r="J23" s="25">
        <v>1030.8</v>
      </c>
      <c r="K23" s="25">
        <v>89048.040000000008</v>
      </c>
      <c r="L23" s="24">
        <v>94390.92240000001</v>
      </c>
    </row>
    <row r="24" spans="1:14" ht="31.5" x14ac:dyDescent="0.25">
      <c r="A24" s="5">
        <f>A23+1</f>
        <v>16</v>
      </c>
      <c r="B24" s="11" t="s">
        <v>34</v>
      </c>
      <c r="C24" s="12" t="s">
        <v>35</v>
      </c>
      <c r="D24" s="8">
        <f>7853.72*1.04</f>
        <v>8167.8688000000002</v>
      </c>
      <c r="E24" s="8">
        <v>2</v>
      </c>
      <c r="F24" s="6" t="s">
        <v>58</v>
      </c>
      <c r="G24" s="9">
        <f t="shared" si="1"/>
        <v>16335.7376</v>
      </c>
      <c r="H24" s="9">
        <v>181904.40000000002</v>
      </c>
      <c r="I24" s="24" t="e">
        <v>#DIV/0!</v>
      </c>
      <c r="J24" s="25"/>
      <c r="K24" s="25"/>
      <c r="L24" s="24"/>
    </row>
    <row r="25" spans="1:14" x14ac:dyDescent="0.25">
      <c r="A25" s="5">
        <f t="shared" si="0"/>
        <v>17</v>
      </c>
      <c r="B25" s="11" t="s">
        <v>36</v>
      </c>
      <c r="C25" s="12" t="s">
        <v>14</v>
      </c>
      <c r="D25" s="8">
        <v>1.86</v>
      </c>
      <c r="E25" s="8">
        <v>3785.2</v>
      </c>
      <c r="F25" s="6" t="s">
        <v>58</v>
      </c>
      <c r="G25" s="9">
        <f t="shared" si="1"/>
        <v>7040.4719999999998</v>
      </c>
      <c r="H25" s="9">
        <v>71767.391999999993</v>
      </c>
      <c r="I25" s="24">
        <v>1.5799999999999998</v>
      </c>
      <c r="J25" s="25"/>
      <c r="K25" s="25"/>
      <c r="L25" s="24"/>
    </row>
    <row r="26" spans="1:14" x14ac:dyDescent="0.25">
      <c r="A26" s="5">
        <f t="shared" si="0"/>
        <v>18</v>
      </c>
      <c r="B26" s="11" t="s">
        <v>37</v>
      </c>
      <c r="C26" s="12" t="s">
        <v>38</v>
      </c>
      <c r="D26" s="8">
        <v>0.26</v>
      </c>
      <c r="E26" s="8">
        <v>3785.2</v>
      </c>
      <c r="F26" s="6" t="s">
        <v>58</v>
      </c>
      <c r="G26" s="9">
        <f t="shared" si="1"/>
        <v>984.15199999999993</v>
      </c>
      <c r="H26" s="9">
        <v>5904.9119999999994</v>
      </c>
      <c r="I26" s="24">
        <v>0.13</v>
      </c>
      <c r="J26" s="25"/>
      <c r="K26" s="25"/>
      <c r="L26" s="24"/>
    </row>
    <row r="27" spans="1:14" ht="48.75" customHeight="1" x14ac:dyDescent="0.25">
      <c r="A27" s="5">
        <f t="shared" si="0"/>
        <v>19</v>
      </c>
      <c r="B27" s="36" t="s">
        <v>39</v>
      </c>
      <c r="C27" s="10" t="s">
        <v>14</v>
      </c>
      <c r="D27" s="8">
        <v>1.47</v>
      </c>
      <c r="E27" s="8">
        <v>3785.2</v>
      </c>
      <c r="F27" s="6" t="s">
        <v>58</v>
      </c>
      <c r="G27" s="9">
        <f t="shared" si="1"/>
        <v>5564.2439999999997</v>
      </c>
      <c r="H27" s="9">
        <v>55869.551999999996</v>
      </c>
      <c r="I27" s="24">
        <v>1.23</v>
      </c>
      <c r="J27" s="25"/>
      <c r="K27" s="25"/>
      <c r="L27" s="24"/>
    </row>
    <row r="28" spans="1:14" s="3" customFormat="1" ht="47.25" x14ac:dyDescent="0.25">
      <c r="A28" s="35">
        <f t="shared" si="0"/>
        <v>20</v>
      </c>
      <c r="B28" s="37" t="s">
        <v>91</v>
      </c>
      <c r="C28" s="13" t="s">
        <v>14</v>
      </c>
      <c r="D28" s="14">
        <v>2.96</v>
      </c>
      <c r="E28" s="8">
        <v>3785.2</v>
      </c>
      <c r="F28" s="89" t="s">
        <v>25</v>
      </c>
      <c r="G28" s="9">
        <f t="shared" si="1"/>
        <v>11204.191999999999</v>
      </c>
      <c r="H28" s="9">
        <v>107196.86399999997</v>
      </c>
      <c r="I28" s="24">
        <v>2.36</v>
      </c>
      <c r="J28" s="26"/>
      <c r="K28" s="26"/>
      <c r="L28" s="27"/>
      <c r="M28" s="22"/>
      <c r="N28" s="22"/>
    </row>
    <row r="29" spans="1:14" s="41" customFormat="1" x14ac:dyDescent="0.25">
      <c r="A29" s="111" t="s">
        <v>42</v>
      </c>
      <c r="B29" s="112"/>
      <c r="C29" s="111"/>
      <c r="D29" s="111"/>
      <c r="E29" s="111"/>
      <c r="F29" s="111"/>
      <c r="G29" s="53">
        <f>SUM(G9:G28)-0.02</f>
        <v>73832.905599999998</v>
      </c>
      <c r="H29" s="38">
        <v>790595.48479999998</v>
      </c>
      <c r="I29" s="39">
        <v>21.08</v>
      </c>
      <c r="J29" s="39"/>
      <c r="K29" s="39"/>
      <c r="L29" s="39"/>
      <c r="M29" s="40"/>
      <c r="N29" s="40"/>
    </row>
    <row r="30" spans="1:14" s="3" customFormat="1" x14ac:dyDescent="0.25">
      <c r="A30" s="113" t="s">
        <v>41</v>
      </c>
      <c r="B30" s="113"/>
      <c r="C30" s="113"/>
      <c r="D30" s="113"/>
      <c r="E30" s="113"/>
      <c r="F30" s="113"/>
      <c r="G30" s="113"/>
      <c r="H30" s="113"/>
      <c r="M30" s="22"/>
      <c r="N30" s="22"/>
    </row>
    <row r="31" spans="1:14" s="3" customFormat="1" ht="41.25" customHeight="1" x14ac:dyDescent="0.25">
      <c r="A31" s="42" t="s">
        <v>0</v>
      </c>
      <c r="B31" s="42" t="s">
        <v>2</v>
      </c>
      <c r="C31" s="42" t="s">
        <v>3</v>
      </c>
      <c r="D31" s="42" t="s">
        <v>4</v>
      </c>
      <c r="E31" s="42" t="s">
        <v>5</v>
      </c>
      <c r="F31" s="43" t="s">
        <v>6</v>
      </c>
      <c r="G31" s="26" t="s">
        <v>8</v>
      </c>
      <c r="H31" s="26" t="s">
        <v>7</v>
      </c>
      <c r="I31" s="44" t="s">
        <v>44</v>
      </c>
      <c r="J31" s="42"/>
      <c r="K31" s="42"/>
      <c r="L31" s="45"/>
      <c r="M31" s="22"/>
      <c r="N31" s="22"/>
    </row>
    <row r="32" spans="1:14" s="3" customFormat="1" ht="28.15" customHeight="1" x14ac:dyDescent="0.25">
      <c r="A32" s="42">
        <v>1</v>
      </c>
      <c r="B32" s="46" t="s">
        <v>57</v>
      </c>
      <c r="C32" s="47"/>
      <c r="D32" s="14"/>
      <c r="E32" s="42"/>
      <c r="F32" s="43" t="s">
        <v>65</v>
      </c>
      <c r="G32" s="26">
        <v>4230.4399999999996</v>
      </c>
      <c r="H32" s="26">
        <v>126274.27199999997</v>
      </c>
      <c r="I32" s="45">
        <v>2.78</v>
      </c>
      <c r="J32" s="42"/>
      <c r="K32" s="42"/>
      <c r="L32" s="45"/>
      <c r="M32" s="22"/>
      <c r="N32" s="22"/>
    </row>
    <row r="33" spans="1:19" s="3" customFormat="1" ht="36.6" hidden="1" customHeight="1" x14ac:dyDescent="0.25">
      <c r="A33" s="42">
        <v>1</v>
      </c>
      <c r="B33" s="37" t="s">
        <v>9</v>
      </c>
      <c r="C33" s="42" t="s">
        <v>10</v>
      </c>
      <c r="D33" s="14">
        <v>14.62</v>
      </c>
      <c r="E33" s="14">
        <v>1680</v>
      </c>
      <c r="F33" s="43" t="s">
        <v>11</v>
      </c>
      <c r="G33" s="26">
        <v>0</v>
      </c>
      <c r="H33" s="26">
        <v>23620.799999999999</v>
      </c>
      <c r="I33" s="27" t="e">
        <v>#DIV/0!</v>
      </c>
      <c r="J33" s="26"/>
      <c r="K33" s="26"/>
      <c r="L33" s="27"/>
      <c r="M33" s="22"/>
      <c r="N33" s="22"/>
    </row>
    <row r="34" spans="1:19" s="3" customFormat="1" ht="34.5" hidden="1" customHeight="1" x14ac:dyDescent="0.25">
      <c r="A34" s="42">
        <f>A33+1</f>
        <v>2</v>
      </c>
      <c r="B34" s="37" t="s">
        <v>12</v>
      </c>
      <c r="C34" s="42" t="s">
        <v>10</v>
      </c>
      <c r="D34" s="14">
        <v>10.55</v>
      </c>
      <c r="E34" s="14">
        <v>1680</v>
      </c>
      <c r="F34" s="43" t="s">
        <v>11</v>
      </c>
      <c r="G34" s="26">
        <v>0</v>
      </c>
      <c r="H34" s="26">
        <v>17035.2</v>
      </c>
      <c r="I34" s="27" t="e">
        <v>#DIV/0!</v>
      </c>
      <c r="J34" s="26"/>
      <c r="K34" s="26"/>
      <c r="L34" s="27"/>
      <c r="M34" s="22"/>
      <c r="N34" s="22"/>
    </row>
    <row r="35" spans="1:19" s="51" customFormat="1" x14ac:dyDescent="0.25">
      <c r="A35" s="114" t="s">
        <v>42</v>
      </c>
      <c r="B35" s="114"/>
      <c r="C35" s="114"/>
      <c r="D35" s="114"/>
      <c r="E35" s="114"/>
      <c r="F35" s="114"/>
      <c r="G35" s="54">
        <f>SUM(G32:G34)</f>
        <v>4230.4399999999996</v>
      </c>
      <c r="H35" s="48">
        <v>166930.27199999997</v>
      </c>
      <c r="I35" s="49"/>
      <c r="J35" s="49"/>
      <c r="K35" s="49"/>
      <c r="L35" s="49"/>
      <c r="M35" s="50"/>
      <c r="N35" s="50"/>
    </row>
    <row r="36" spans="1:19" s="41" customFormat="1" x14ac:dyDescent="0.25">
      <c r="A36" s="111" t="s">
        <v>45</v>
      </c>
      <c r="B36" s="111"/>
      <c r="C36" s="111"/>
      <c r="D36" s="111"/>
      <c r="E36" s="111"/>
      <c r="F36" s="111"/>
      <c r="G36" s="53">
        <f>G29+G35</f>
        <v>78063.345600000001</v>
      </c>
      <c r="H36" s="38">
        <v>957525.75679999997</v>
      </c>
      <c r="I36" s="52"/>
      <c r="J36" s="52"/>
      <c r="K36" s="52"/>
      <c r="L36" s="52"/>
      <c r="M36" s="40"/>
      <c r="N36" s="40"/>
    </row>
    <row r="38" spans="1:19" s="62" customFormat="1" ht="24" customHeight="1" x14ac:dyDescent="0.3">
      <c r="A38" s="106" t="s">
        <v>106</v>
      </c>
      <c r="B38" s="107"/>
      <c r="C38" s="107"/>
      <c r="D38" s="107"/>
      <c r="E38" s="107"/>
      <c r="F38" s="107"/>
      <c r="G38" s="107"/>
      <c r="H38" s="61"/>
      <c r="M38" s="63"/>
      <c r="N38" s="63"/>
    </row>
    <row r="39" spans="1:19" s="62" customFormat="1" ht="23.25" customHeight="1" x14ac:dyDescent="0.3">
      <c r="A39" s="106" t="s">
        <v>108</v>
      </c>
      <c r="B39" s="107"/>
      <c r="C39" s="107"/>
      <c r="D39" s="107"/>
      <c r="E39" s="107"/>
      <c r="F39" s="107"/>
      <c r="G39" s="107"/>
      <c r="H39" s="61"/>
      <c r="M39" s="63"/>
      <c r="N39" s="63"/>
    </row>
    <row r="40" spans="1:19" s="62" customFormat="1" ht="25.5" customHeight="1" x14ac:dyDescent="0.3">
      <c r="A40" s="106" t="s">
        <v>49</v>
      </c>
      <c r="B40" s="107"/>
      <c r="C40" s="107"/>
      <c r="D40" s="107"/>
      <c r="E40" s="107"/>
      <c r="F40" s="107"/>
      <c r="G40" s="107"/>
      <c r="H40" s="61"/>
      <c r="M40" s="63"/>
      <c r="N40" s="63"/>
    </row>
    <row r="41" spans="1:19" s="62" customFormat="1" ht="22.5" customHeight="1" x14ac:dyDescent="0.3">
      <c r="A41" s="106" t="s">
        <v>50</v>
      </c>
      <c r="B41" s="107"/>
      <c r="C41" s="107"/>
      <c r="D41" s="107"/>
      <c r="E41" s="107"/>
      <c r="F41" s="107"/>
      <c r="G41" s="107"/>
      <c r="H41" s="61"/>
      <c r="M41" s="63"/>
      <c r="N41" s="63"/>
    </row>
    <row r="42" spans="1:19" s="62" customFormat="1" ht="45.75" customHeight="1" x14ac:dyDescent="0.3">
      <c r="A42" s="106" t="s">
        <v>51</v>
      </c>
      <c r="B42" s="107"/>
      <c r="C42" s="107"/>
      <c r="D42" s="107"/>
      <c r="E42" s="107"/>
      <c r="F42" s="107"/>
      <c r="G42" s="107"/>
      <c r="H42" s="61"/>
      <c r="M42" s="63"/>
      <c r="N42" s="63"/>
    </row>
    <row r="44" spans="1:19" ht="18.75" x14ac:dyDescent="0.3">
      <c r="A44" s="64"/>
      <c r="B44" s="64"/>
      <c r="C44" s="64" t="s">
        <v>52</v>
      </c>
      <c r="D44" s="64"/>
      <c r="E44" s="64"/>
      <c r="F44" s="65"/>
      <c r="G44" s="66"/>
      <c r="H44" s="66"/>
      <c r="I44" s="64"/>
      <c r="J44" s="64"/>
      <c r="K44" s="64"/>
      <c r="L44" s="64"/>
      <c r="M44" s="67"/>
      <c r="N44" s="67"/>
      <c r="O44" s="64"/>
      <c r="P44" s="64"/>
      <c r="Q44" s="64"/>
      <c r="R44" s="64"/>
      <c r="S44" s="64"/>
    </row>
    <row r="45" spans="1:19" ht="18.75" x14ac:dyDescent="0.3">
      <c r="A45" s="64"/>
      <c r="B45" s="64"/>
      <c r="C45" s="64"/>
      <c r="D45" s="64"/>
      <c r="E45" s="64"/>
      <c r="F45" s="65"/>
      <c r="G45" s="66"/>
      <c r="H45" s="66"/>
      <c r="I45" s="64"/>
      <c r="J45" s="64"/>
      <c r="K45" s="64"/>
      <c r="L45" s="64"/>
      <c r="M45" s="67"/>
      <c r="N45" s="67"/>
      <c r="O45" s="64"/>
      <c r="P45" s="64"/>
      <c r="Q45" s="64"/>
      <c r="R45" s="64"/>
      <c r="S45" s="64"/>
    </row>
    <row r="46" spans="1:19" ht="18.75" x14ac:dyDescent="0.3">
      <c r="A46" s="64"/>
      <c r="B46" s="64" t="s">
        <v>54</v>
      </c>
      <c r="C46" s="64" t="s">
        <v>67</v>
      </c>
      <c r="D46" s="64"/>
      <c r="E46" s="64"/>
      <c r="F46" s="68"/>
      <c r="G46" s="66"/>
      <c r="H46" s="66"/>
      <c r="I46" s="64"/>
      <c r="J46" s="64"/>
      <c r="K46" s="64"/>
      <c r="L46" s="64"/>
      <c r="M46" s="67"/>
      <c r="N46" s="67"/>
      <c r="O46" s="64"/>
      <c r="P46" s="64"/>
      <c r="Q46" s="64"/>
      <c r="R46" s="64"/>
      <c r="S46" s="64"/>
    </row>
    <row r="47" spans="1:19" ht="18.75" x14ac:dyDescent="0.3">
      <c r="A47" s="64"/>
      <c r="B47" s="64"/>
      <c r="C47" s="64"/>
      <c r="D47" s="64"/>
      <c r="E47" s="64"/>
      <c r="F47" s="65"/>
      <c r="G47" s="66"/>
      <c r="H47" s="66"/>
      <c r="I47" s="64"/>
      <c r="J47" s="64"/>
      <c r="K47" s="64"/>
      <c r="L47" s="64"/>
      <c r="M47" s="67"/>
      <c r="N47" s="67"/>
      <c r="O47" s="64"/>
      <c r="P47" s="64"/>
      <c r="Q47" s="64"/>
      <c r="R47" s="64"/>
      <c r="S47" s="64"/>
    </row>
    <row r="48" spans="1:19" ht="18.75" x14ac:dyDescent="0.3">
      <c r="A48" s="64"/>
      <c r="B48" s="64" t="s">
        <v>53</v>
      </c>
      <c r="C48" s="69" t="s">
        <v>55</v>
      </c>
      <c r="D48" s="64"/>
      <c r="E48" s="64"/>
      <c r="F48" s="68"/>
      <c r="G48" s="66"/>
      <c r="H48" s="66"/>
      <c r="I48" s="64"/>
      <c r="J48" s="64"/>
      <c r="K48" s="64"/>
      <c r="L48" s="64"/>
      <c r="M48" s="67"/>
      <c r="N48" s="67"/>
      <c r="O48" s="64"/>
      <c r="P48" s="64"/>
      <c r="Q48" s="64"/>
      <c r="R48" s="64"/>
      <c r="S48" s="64"/>
    </row>
    <row r="49" spans="1:19" ht="18.75" x14ac:dyDescent="0.3">
      <c r="A49" s="64"/>
      <c r="B49" s="64"/>
      <c r="C49" s="64"/>
      <c r="D49" s="64"/>
      <c r="E49" s="64"/>
      <c r="F49" s="65"/>
      <c r="G49" s="66"/>
      <c r="H49" s="66"/>
      <c r="I49" s="64"/>
      <c r="J49" s="64"/>
      <c r="K49" s="64"/>
      <c r="L49" s="64"/>
      <c r="M49" s="67"/>
      <c r="N49" s="67"/>
      <c r="O49" s="64"/>
      <c r="P49" s="64"/>
      <c r="Q49" s="64"/>
      <c r="R49" s="64"/>
      <c r="S49" s="64"/>
    </row>
    <row r="50" spans="1:19" ht="18.75" x14ac:dyDescent="0.3">
      <c r="A50" s="64"/>
      <c r="B50" s="64"/>
      <c r="C50" s="64"/>
      <c r="D50" s="64"/>
      <c r="E50" s="64"/>
      <c r="F50" s="65"/>
      <c r="G50" s="66"/>
      <c r="H50" s="66"/>
      <c r="I50" s="64"/>
      <c r="J50" s="64"/>
      <c r="K50" s="64"/>
      <c r="L50" s="64"/>
      <c r="M50" s="67"/>
      <c r="N50" s="67"/>
      <c r="O50" s="64"/>
      <c r="P50" s="64"/>
      <c r="Q50" s="64"/>
      <c r="R50" s="64"/>
      <c r="S50" s="64"/>
    </row>
    <row r="51" spans="1:19" ht="18.75" x14ac:dyDescent="0.3">
      <c r="A51" s="64"/>
      <c r="B51" s="64"/>
      <c r="C51" s="64"/>
      <c r="D51" s="64"/>
      <c r="E51" s="64"/>
      <c r="F51" s="65"/>
      <c r="G51" s="66"/>
      <c r="H51" s="66"/>
      <c r="I51" s="64"/>
      <c r="J51" s="64"/>
      <c r="K51" s="64"/>
      <c r="L51" s="64"/>
      <c r="M51" s="67"/>
      <c r="N51" s="67"/>
      <c r="O51" s="64"/>
      <c r="P51" s="64"/>
      <c r="Q51" s="64"/>
      <c r="R51" s="64"/>
      <c r="S51" s="64"/>
    </row>
    <row r="52" spans="1:19" ht="18.75" x14ac:dyDescent="0.3">
      <c r="A52" s="64"/>
      <c r="B52" s="64"/>
      <c r="C52" s="64"/>
      <c r="D52" s="64"/>
      <c r="E52" s="64"/>
      <c r="F52" s="65"/>
      <c r="G52" s="66"/>
      <c r="H52" s="66"/>
      <c r="I52" s="64"/>
      <c r="J52" s="64"/>
      <c r="K52" s="64"/>
      <c r="L52" s="64"/>
      <c r="M52" s="67"/>
      <c r="N52" s="67"/>
      <c r="O52" s="64"/>
      <c r="P52" s="64"/>
      <c r="Q52" s="64"/>
      <c r="R52" s="64"/>
      <c r="S52" s="64"/>
    </row>
    <row r="53" spans="1:19" ht="18.75" x14ac:dyDescent="0.3">
      <c r="A53" s="64"/>
      <c r="B53" s="64"/>
      <c r="C53" s="64"/>
      <c r="D53" s="64"/>
      <c r="E53" s="64"/>
      <c r="F53" s="65"/>
      <c r="G53" s="66"/>
      <c r="H53" s="66"/>
      <c r="I53" s="64"/>
      <c r="J53" s="64"/>
      <c r="K53" s="64"/>
      <c r="L53" s="64"/>
      <c r="M53" s="67"/>
      <c r="N53" s="67"/>
      <c r="O53" s="64"/>
      <c r="P53" s="64"/>
      <c r="Q53" s="64"/>
      <c r="R53" s="64"/>
      <c r="S53" s="64"/>
    </row>
  </sheetData>
  <mergeCells count="12">
    <mergeCell ref="A42:G42"/>
    <mergeCell ref="B2:G2"/>
    <mergeCell ref="A5:G5"/>
    <mergeCell ref="A6:G6"/>
    <mergeCell ref="A29:F29"/>
    <mergeCell ref="A30:H30"/>
    <mergeCell ref="A35:F35"/>
    <mergeCell ref="A36:F36"/>
    <mergeCell ref="A38:G38"/>
    <mergeCell ref="A39:G39"/>
    <mergeCell ref="A40:G40"/>
    <mergeCell ref="A41:G41"/>
  </mergeCells>
  <pageMargins left="0.70866141732283472" right="0.19685039370078741" top="0.15748031496062992" bottom="0.15748031496062992" header="0.15748031496062992" footer="0.15748031496062992"/>
  <pageSetup paperSize="9" scale="5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3"/>
  <sheetViews>
    <sheetView view="pageBreakPreview" topLeftCell="A13" zoomScale="55" zoomScaleNormal="100" zoomScaleSheetLayoutView="55" workbookViewId="0">
      <selection activeCell="A40" sqref="A40:G40"/>
    </sheetView>
  </sheetViews>
  <sheetFormatPr defaultColWidth="8.85546875" defaultRowHeight="15.75" x14ac:dyDescent="0.25"/>
  <cols>
    <col min="1" max="1" width="5.85546875" style="1" customWidth="1"/>
    <col min="2" max="2" width="55.140625" style="1" customWidth="1"/>
    <col min="3" max="3" width="34.140625" style="1" customWidth="1"/>
    <col min="4" max="4" width="14.7109375" style="1" customWidth="1"/>
    <col min="5" max="5" width="12.42578125" style="1" customWidth="1"/>
    <col min="6" max="6" width="31" style="16" customWidth="1"/>
    <col min="7" max="7" width="26" style="19" customWidth="1"/>
    <col min="8" max="8" width="15.5703125" style="19" hidden="1" customWidth="1"/>
    <col min="9" max="9" width="9.85546875" style="1" hidden="1" customWidth="1"/>
    <col min="10" max="10" width="13.140625" style="1" hidden="1" customWidth="1"/>
    <col min="11" max="11" width="12.5703125" style="1" hidden="1" customWidth="1"/>
    <col min="12" max="12" width="10.85546875" style="1" hidden="1" customWidth="1"/>
    <col min="13" max="14" width="8.85546875" style="21" customWidth="1"/>
    <col min="15" max="25" width="8.85546875" style="1" customWidth="1"/>
    <col min="26" max="26" width="5.85546875" style="1" customWidth="1"/>
    <col min="27" max="27" width="8.140625" style="1" customWidth="1"/>
    <col min="28" max="28" width="48" style="1" customWidth="1"/>
    <col min="29" max="29" width="22.5703125" style="1" customWidth="1"/>
    <col min="30" max="30" width="14.7109375" style="1" customWidth="1"/>
    <col min="31" max="31" width="12.42578125" style="1" customWidth="1"/>
    <col min="32" max="32" width="23.7109375" style="1" customWidth="1"/>
    <col min="33" max="34" width="15.5703125" style="1" customWidth="1"/>
    <col min="35" max="281" width="8.85546875" style="1" customWidth="1"/>
    <col min="282" max="282" width="5.85546875" style="1" customWidth="1"/>
    <col min="283" max="283" width="8.140625" style="1" customWidth="1"/>
    <col min="284" max="284" width="48" style="1" customWidth="1"/>
    <col min="285" max="285" width="22.5703125" style="1" customWidth="1"/>
    <col min="286" max="286" width="14.7109375" style="1" customWidth="1"/>
    <col min="287" max="287" width="12.42578125" style="1" customWidth="1"/>
    <col min="288" max="288" width="23.7109375" style="1" customWidth="1"/>
    <col min="289" max="290" width="15.5703125" style="1" customWidth="1"/>
    <col min="291" max="537" width="8.85546875" style="1" customWidth="1"/>
    <col min="538" max="538" width="5.85546875" style="1" customWidth="1"/>
    <col min="539" max="539" width="8.140625" style="1" customWidth="1"/>
    <col min="540" max="540" width="48" style="1" customWidth="1"/>
    <col min="541" max="541" width="22.5703125" style="1" customWidth="1"/>
    <col min="542" max="542" width="14.7109375" style="1" customWidth="1"/>
    <col min="543" max="543" width="12.42578125" style="1" customWidth="1"/>
    <col min="544" max="544" width="23.7109375" style="1" customWidth="1"/>
    <col min="545" max="546" width="15.5703125" style="1" customWidth="1"/>
    <col min="547" max="793" width="8.85546875" style="1" customWidth="1"/>
    <col min="794" max="794" width="5.85546875" style="1" customWidth="1"/>
    <col min="795" max="795" width="8.140625" style="1" customWidth="1"/>
    <col min="796" max="796" width="48" style="1" customWidth="1"/>
    <col min="797" max="797" width="22.5703125" style="1" customWidth="1"/>
    <col min="798" max="798" width="14.7109375" style="1" customWidth="1"/>
    <col min="799" max="799" width="12.42578125" style="1" customWidth="1"/>
    <col min="800" max="800" width="23.7109375" style="1" customWidth="1"/>
    <col min="801" max="802" width="15.5703125" style="1" customWidth="1"/>
    <col min="803" max="1049" width="8.85546875" style="1" customWidth="1"/>
    <col min="1050" max="1050" width="5.85546875" style="1" customWidth="1"/>
    <col min="1051" max="1051" width="8.140625" style="1" customWidth="1"/>
    <col min="1052" max="1052" width="48" style="1" customWidth="1"/>
    <col min="1053" max="1053" width="22.5703125" style="1" customWidth="1"/>
    <col min="1054" max="1054" width="14.7109375" style="1" customWidth="1"/>
    <col min="1055" max="1055" width="12.42578125" style="1" customWidth="1"/>
    <col min="1056" max="1056" width="23.7109375" style="1" customWidth="1"/>
    <col min="1057" max="1058" width="15.5703125" style="1" customWidth="1"/>
    <col min="1059" max="1305" width="8.85546875" style="1" customWidth="1"/>
    <col min="1306" max="1306" width="5.85546875" style="1" customWidth="1"/>
    <col min="1307" max="1307" width="8.140625" style="1" customWidth="1"/>
    <col min="1308" max="1308" width="48" style="1" customWidth="1"/>
    <col min="1309" max="1309" width="22.5703125" style="1" customWidth="1"/>
    <col min="1310" max="1310" width="14.7109375" style="1" customWidth="1"/>
    <col min="1311" max="1311" width="12.42578125" style="1" customWidth="1"/>
    <col min="1312" max="1312" width="23.7109375" style="1" customWidth="1"/>
    <col min="1313" max="1314" width="15.5703125" style="1" customWidth="1"/>
    <col min="1315" max="1561" width="8.85546875" style="1" customWidth="1"/>
    <col min="1562" max="1562" width="5.85546875" style="1" customWidth="1"/>
    <col min="1563" max="1563" width="8.140625" style="1" customWidth="1"/>
    <col min="1564" max="1564" width="48" style="1" customWidth="1"/>
    <col min="1565" max="1565" width="22.5703125" style="1" customWidth="1"/>
    <col min="1566" max="1566" width="14.7109375" style="1" customWidth="1"/>
    <col min="1567" max="1567" width="12.42578125" style="1" customWidth="1"/>
    <col min="1568" max="1568" width="23.7109375" style="1" customWidth="1"/>
    <col min="1569" max="1570" width="15.5703125" style="1" customWidth="1"/>
    <col min="1571" max="1817" width="8.85546875" style="1" customWidth="1"/>
    <col min="1818" max="1818" width="5.85546875" style="1" customWidth="1"/>
    <col min="1819" max="1819" width="8.140625" style="1" customWidth="1"/>
    <col min="1820" max="1820" width="48" style="1" customWidth="1"/>
    <col min="1821" max="1821" width="22.5703125" style="1" customWidth="1"/>
    <col min="1822" max="1822" width="14.7109375" style="1" customWidth="1"/>
    <col min="1823" max="1823" width="12.42578125" style="1" customWidth="1"/>
    <col min="1824" max="1824" width="23.7109375" style="1" customWidth="1"/>
    <col min="1825" max="1826" width="15.5703125" style="1" customWidth="1"/>
    <col min="1827" max="2073" width="8.85546875" style="1" customWidth="1"/>
    <col min="2074" max="2074" width="5.85546875" style="1" customWidth="1"/>
    <col min="2075" max="2075" width="8.140625" style="1" customWidth="1"/>
    <col min="2076" max="2076" width="48" style="1" customWidth="1"/>
    <col min="2077" max="2077" width="22.5703125" style="1" customWidth="1"/>
    <col min="2078" max="2078" width="14.7109375" style="1" customWidth="1"/>
    <col min="2079" max="2079" width="12.42578125" style="1" customWidth="1"/>
    <col min="2080" max="2080" width="23.7109375" style="1" customWidth="1"/>
    <col min="2081" max="2082" width="15.5703125" style="1" customWidth="1"/>
    <col min="2083" max="2329" width="8.85546875" style="1" customWidth="1"/>
    <col min="2330" max="2330" width="5.85546875" style="1" customWidth="1"/>
    <col min="2331" max="2331" width="8.140625" style="1" customWidth="1"/>
    <col min="2332" max="2332" width="48" style="1" customWidth="1"/>
    <col min="2333" max="2333" width="22.5703125" style="1" customWidth="1"/>
    <col min="2334" max="2334" width="14.7109375" style="1" customWidth="1"/>
    <col min="2335" max="2335" width="12.42578125" style="1" customWidth="1"/>
    <col min="2336" max="2336" width="23.7109375" style="1" customWidth="1"/>
    <col min="2337" max="2338" width="15.5703125" style="1" customWidth="1"/>
    <col min="2339" max="2585" width="8.85546875" style="1" customWidth="1"/>
    <col min="2586" max="2586" width="5.85546875" style="1" customWidth="1"/>
    <col min="2587" max="2587" width="8.140625" style="1" customWidth="1"/>
    <col min="2588" max="2588" width="48" style="1" customWidth="1"/>
    <col min="2589" max="2589" width="22.5703125" style="1" customWidth="1"/>
    <col min="2590" max="2590" width="14.7109375" style="1" customWidth="1"/>
    <col min="2591" max="2591" width="12.42578125" style="1" customWidth="1"/>
    <col min="2592" max="2592" width="23.7109375" style="1" customWidth="1"/>
    <col min="2593" max="2594" width="15.5703125" style="1" customWidth="1"/>
    <col min="2595" max="2841" width="8.85546875" style="1" customWidth="1"/>
    <col min="2842" max="2842" width="5.85546875" style="1" customWidth="1"/>
    <col min="2843" max="2843" width="8.140625" style="1" customWidth="1"/>
    <col min="2844" max="2844" width="48" style="1" customWidth="1"/>
    <col min="2845" max="2845" width="22.5703125" style="1" customWidth="1"/>
    <col min="2846" max="2846" width="14.7109375" style="1" customWidth="1"/>
    <col min="2847" max="2847" width="12.42578125" style="1" customWidth="1"/>
    <col min="2848" max="2848" width="23.7109375" style="1" customWidth="1"/>
    <col min="2849" max="2850" width="15.5703125" style="1" customWidth="1"/>
    <col min="2851" max="3097" width="8.85546875" style="1" customWidth="1"/>
    <col min="3098" max="3098" width="5.85546875" style="1" customWidth="1"/>
    <col min="3099" max="3099" width="8.140625" style="1" customWidth="1"/>
    <col min="3100" max="3100" width="48" style="1" customWidth="1"/>
    <col min="3101" max="3101" width="22.5703125" style="1" customWidth="1"/>
    <col min="3102" max="3102" width="14.7109375" style="1" customWidth="1"/>
    <col min="3103" max="3103" width="12.42578125" style="1" customWidth="1"/>
    <col min="3104" max="3104" width="23.7109375" style="1" customWidth="1"/>
    <col min="3105" max="3106" width="15.5703125" style="1" customWidth="1"/>
    <col min="3107" max="3353" width="8.85546875" style="1" customWidth="1"/>
    <col min="3354" max="3354" width="5.85546875" style="1" customWidth="1"/>
    <col min="3355" max="3355" width="8.140625" style="1" customWidth="1"/>
    <col min="3356" max="3356" width="48" style="1" customWidth="1"/>
    <col min="3357" max="3357" width="22.5703125" style="1" customWidth="1"/>
    <col min="3358" max="3358" width="14.7109375" style="1" customWidth="1"/>
    <col min="3359" max="3359" width="12.42578125" style="1" customWidth="1"/>
    <col min="3360" max="3360" width="23.7109375" style="1" customWidth="1"/>
    <col min="3361" max="3362" width="15.5703125" style="1" customWidth="1"/>
    <col min="3363" max="3609" width="8.85546875" style="1" customWidth="1"/>
    <col min="3610" max="3610" width="5.85546875" style="1" customWidth="1"/>
    <col min="3611" max="3611" width="8.140625" style="1" customWidth="1"/>
    <col min="3612" max="3612" width="48" style="1" customWidth="1"/>
    <col min="3613" max="3613" width="22.5703125" style="1" customWidth="1"/>
    <col min="3614" max="3614" width="14.7109375" style="1" customWidth="1"/>
    <col min="3615" max="3615" width="12.42578125" style="1" customWidth="1"/>
    <col min="3616" max="3616" width="23.7109375" style="1" customWidth="1"/>
    <col min="3617" max="3618" width="15.5703125" style="1" customWidth="1"/>
    <col min="3619" max="3865" width="8.85546875" style="1" customWidth="1"/>
    <col min="3866" max="3866" width="5.85546875" style="1" customWidth="1"/>
    <col min="3867" max="3867" width="8.140625" style="1" customWidth="1"/>
    <col min="3868" max="3868" width="48" style="1" customWidth="1"/>
    <col min="3869" max="3869" width="22.5703125" style="1" customWidth="1"/>
    <col min="3870" max="3870" width="14.7109375" style="1" customWidth="1"/>
    <col min="3871" max="3871" width="12.42578125" style="1" customWidth="1"/>
    <col min="3872" max="3872" width="23.7109375" style="1" customWidth="1"/>
    <col min="3873" max="3874" width="15.5703125" style="1" customWidth="1"/>
    <col min="3875" max="4121" width="8.85546875" style="1" customWidth="1"/>
    <col min="4122" max="4122" width="5.85546875" style="1" customWidth="1"/>
    <col min="4123" max="4123" width="8.140625" style="1" customWidth="1"/>
    <col min="4124" max="4124" width="48" style="1" customWidth="1"/>
    <col min="4125" max="4125" width="22.5703125" style="1" customWidth="1"/>
    <col min="4126" max="4126" width="14.7109375" style="1" customWidth="1"/>
    <col min="4127" max="4127" width="12.42578125" style="1" customWidth="1"/>
    <col min="4128" max="4128" width="23.7109375" style="1" customWidth="1"/>
    <col min="4129" max="4130" width="15.5703125" style="1" customWidth="1"/>
    <col min="4131" max="4377" width="8.85546875" style="1" customWidth="1"/>
    <col min="4378" max="4378" width="5.85546875" style="1" customWidth="1"/>
    <col min="4379" max="4379" width="8.140625" style="1" customWidth="1"/>
    <col min="4380" max="4380" width="48" style="1" customWidth="1"/>
    <col min="4381" max="4381" width="22.5703125" style="1" customWidth="1"/>
    <col min="4382" max="4382" width="14.7109375" style="1" customWidth="1"/>
    <col min="4383" max="4383" width="12.42578125" style="1" customWidth="1"/>
    <col min="4384" max="4384" width="23.7109375" style="1" customWidth="1"/>
    <col min="4385" max="4386" width="15.5703125" style="1" customWidth="1"/>
    <col min="4387" max="4633" width="8.85546875" style="1" customWidth="1"/>
    <col min="4634" max="4634" width="5.85546875" style="1" customWidth="1"/>
    <col min="4635" max="4635" width="8.140625" style="1" customWidth="1"/>
    <col min="4636" max="4636" width="48" style="1" customWidth="1"/>
    <col min="4637" max="4637" width="22.5703125" style="1" customWidth="1"/>
    <col min="4638" max="4638" width="14.7109375" style="1" customWidth="1"/>
    <col min="4639" max="4639" width="12.42578125" style="1" customWidth="1"/>
    <col min="4640" max="4640" width="23.7109375" style="1" customWidth="1"/>
    <col min="4641" max="4642" width="15.5703125" style="1" customWidth="1"/>
    <col min="4643" max="4889" width="8.85546875" style="1" customWidth="1"/>
    <col min="4890" max="4890" width="5.85546875" style="1" customWidth="1"/>
    <col min="4891" max="4891" width="8.140625" style="1" customWidth="1"/>
    <col min="4892" max="4892" width="48" style="1" customWidth="1"/>
    <col min="4893" max="4893" width="22.5703125" style="1" customWidth="1"/>
    <col min="4894" max="4894" width="14.7109375" style="1" customWidth="1"/>
    <col min="4895" max="4895" width="12.42578125" style="1" customWidth="1"/>
    <col min="4896" max="4896" width="23.7109375" style="1" customWidth="1"/>
    <col min="4897" max="4898" width="15.5703125" style="1" customWidth="1"/>
    <col min="4899" max="5145" width="8.85546875" style="1" customWidth="1"/>
    <col min="5146" max="5146" width="5.85546875" style="1" customWidth="1"/>
    <col min="5147" max="5147" width="8.140625" style="1" customWidth="1"/>
    <col min="5148" max="5148" width="48" style="1" customWidth="1"/>
    <col min="5149" max="5149" width="22.5703125" style="1" customWidth="1"/>
    <col min="5150" max="5150" width="14.7109375" style="1" customWidth="1"/>
    <col min="5151" max="5151" width="12.42578125" style="1" customWidth="1"/>
    <col min="5152" max="5152" width="23.7109375" style="1" customWidth="1"/>
    <col min="5153" max="5154" width="15.5703125" style="1" customWidth="1"/>
    <col min="5155" max="5400" width="8.85546875" style="1" customWidth="1"/>
    <col min="5401" max="16384" width="8.85546875" style="1"/>
  </cols>
  <sheetData>
    <row r="1" spans="1:14" s="32" customFormat="1" x14ac:dyDescent="0.25">
      <c r="F1" s="2"/>
      <c r="G1" s="19"/>
      <c r="H1" s="19"/>
      <c r="M1" s="15"/>
      <c r="N1" s="15"/>
    </row>
    <row r="2" spans="1:14" s="55" customFormat="1" ht="55.5" customHeight="1" x14ac:dyDescent="0.25">
      <c r="B2" s="108" t="s">
        <v>111</v>
      </c>
      <c r="C2" s="108"/>
      <c r="D2" s="108"/>
      <c r="E2" s="108"/>
      <c r="F2" s="108"/>
      <c r="G2" s="108"/>
    </row>
    <row r="3" spans="1:14" s="58" customFormat="1" ht="18.75" x14ac:dyDescent="0.3">
      <c r="A3" s="56"/>
      <c r="B3" s="57" t="s">
        <v>47</v>
      </c>
      <c r="C3" s="57"/>
      <c r="D3" s="104"/>
      <c r="E3" s="104"/>
      <c r="F3" s="104"/>
      <c r="G3" s="88">
        <v>44926</v>
      </c>
    </row>
    <row r="4" spans="1:14" s="33" customFormat="1" ht="21" customHeight="1" x14ac:dyDescent="0.25">
      <c r="A4" s="29"/>
      <c r="B4" s="29"/>
      <c r="C4" s="29"/>
      <c r="D4" s="29"/>
      <c r="E4" s="29"/>
      <c r="F4" s="29"/>
      <c r="G4" s="29"/>
      <c r="H4" s="29"/>
      <c r="M4" s="34"/>
      <c r="N4" s="34"/>
    </row>
    <row r="5" spans="1:14" s="32" customFormat="1" ht="108.75" customHeight="1" x14ac:dyDescent="0.3">
      <c r="A5" s="106" t="s">
        <v>68</v>
      </c>
      <c r="B5" s="107"/>
      <c r="C5" s="107"/>
      <c r="D5" s="107"/>
      <c r="E5" s="107"/>
      <c r="F5" s="107"/>
      <c r="G5" s="107"/>
      <c r="H5" s="18"/>
      <c r="J5" s="4"/>
      <c r="K5" s="4"/>
      <c r="M5" s="15"/>
      <c r="N5" s="15"/>
    </row>
    <row r="6" spans="1:14" s="32" customFormat="1" ht="61.5" customHeight="1" x14ac:dyDescent="0.3">
      <c r="A6" s="109" t="s">
        <v>48</v>
      </c>
      <c r="B6" s="110"/>
      <c r="C6" s="110"/>
      <c r="D6" s="110"/>
      <c r="E6" s="110"/>
      <c r="F6" s="110"/>
      <c r="G6" s="110"/>
      <c r="H6" s="30"/>
      <c r="J6" s="31"/>
      <c r="K6" s="31"/>
      <c r="L6" s="31"/>
      <c r="M6" s="15"/>
      <c r="N6" s="15"/>
    </row>
    <row r="7" spans="1:14" s="32" customFormat="1" ht="17.25" customHeight="1" x14ac:dyDescent="0.3">
      <c r="A7" s="59"/>
      <c r="B7" s="60"/>
      <c r="C7" s="60"/>
      <c r="D7" s="60"/>
      <c r="E7" s="60"/>
      <c r="F7" s="60"/>
      <c r="G7" s="60"/>
      <c r="H7" s="30"/>
      <c r="J7" s="31"/>
      <c r="K7" s="31"/>
      <c r="L7" s="31"/>
      <c r="M7" s="15"/>
      <c r="N7" s="15"/>
    </row>
    <row r="8" spans="1:14" ht="45.75" customHeight="1" x14ac:dyDescent="0.25">
      <c r="A8" s="5" t="s">
        <v>0</v>
      </c>
      <c r="B8" s="5" t="s">
        <v>2</v>
      </c>
      <c r="C8" s="5" t="s">
        <v>3</v>
      </c>
      <c r="D8" s="5" t="s">
        <v>4</v>
      </c>
      <c r="E8" s="5" t="s">
        <v>5</v>
      </c>
      <c r="F8" s="6" t="s">
        <v>6</v>
      </c>
      <c r="G8" s="9" t="s">
        <v>8</v>
      </c>
      <c r="H8" s="9" t="s">
        <v>7</v>
      </c>
      <c r="I8" s="20" t="s">
        <v>44</v>
      </c>
      <c r="J8" s="5" t="s">
        <v>1</v>
      </c>
      <c r="K8" s="5"/>
      <c r="L8" s="20"/>
      <c r="M8" s="23"/>
      <c r="N8" s="23"/>
    </row>
    <row r="9" spans="1:14" ht="60.75" customHeight="1" x14ac:dyDescent="0.25">
      <c r="A9" s="5">
        <v>1</v>
      </c>
      <c r="B9" s="7" t="s">
        <v>13</v>
      </c>
      <c r="C9" s="5" t="s">
        <v>14</v>
      </c>
      <c r="D9" s="8">
        <v>0.35</v>
      </c>
      <c r="E9" s="8">
        <v>3785.2</v>
      </c>
      <c r="F9" s="6" t="s">
        <v>15</v>
      </c>
      <c r="G9" s="9">
        <f>D9*E9</f>
        <v>1324.82</v>
      </c>
      <c r="H9" s="9">
        <v>14535.167999999998</v>
      </c>
      <c r="I9" s="24">
        <v>0.32</v>
      </c>
      <c r="J9" s="25"/>
      <c r="K9" s="25"/>
      <c r="L9" s="24"/>
    </row>
    <row r="10" spans="1:14" ht="50.25" customHeight="1" x14ac:dyDescent="0.25">
      <c r="A10" s="5">
        <f t="shared" ref="A10:A28" si="0">A9+1</f>
        <v>2</v>
      </c>
      <c r="B10" s="7" t="s">
        <v>59</v>
      </c>
      <c r="C10" s="5" t="s">
        <v>14</v>
      </c>
      <c r="D10" s="8">
        <v>0.09</v>
      </c>
      <c r="E10" s="8">
        <v>3785.2</v>
      </c>
      <c r="F10" s="6" t="s">
        <v>15</v>
      </c>
      <c r="G10" s="9">
        <f t="shared" ref="G10:G28" si="1">D10*E10</f>
        <v>340.66799999999995</v>
      </c>
      <c r="H10" s="9">
        <v>3633.7919999999995</v>
      </c>
      <c r="I10" s="24">
        <v>0.08</v>
      </c>
      <c r="J10" s="25"/>
      <c r="K10" s="25"/>
      <c r="L10" s="24"/>
    </row>
    <row r="11" spans="1:14" ht="59.25" customHeight="1" x14ac:dyDescent="0.25">
      <c r="A11" s="5">
        <f t="shared" si="0"/>
        <v>3</v>
      </c>
      <c r="B11" s="7" t="s">
        <v>17</v>
      </c>
      <c r="C11" s="5" t="s">
        <v>16</v>
      </c>
      <c r="D11" s="8">
        <v>0.17</v>
      </c>
      <c r="E11" s="8">
        <v>3785.2</v>
      </c>
      <c r="F11" s="6" t="s">
        <v>15</v>
      </c>
      <c r="G11" s="9">
        <f t="shared" si="1"/>
        <v>643.48400000000004</v>
      </c>
      <c r="H11" s="9">
        <v>6813.36</v>
      </c>
      <c r="I11" s="24">
        <v>0.15</v>
      </c>
      <c r="J11" s="25"/>
      <c r="K11" s="25"/>
      <c r="L11" s="24"/>
    </row>
    <row r="12" spans="1:14" ht="57" customHeight="1" x14ac:dyDescent="0.25">
      <c r="A12" s="5">
        <f t="shared" si="0"/>
        <v>4</v>
      </c>
      <c r="B12" s="7" t="s">
        <v>18</v>
      </c>
      <c r="C12" s="5" t="s">
        <v>19</v>
      </c>
      <c r="D12" s="8">
        <v>7.0000000000000007E-2</v>
      </c>
      <c r="E12" s="8">
        <v>3785.2</v>
      </c>
      <c r="F12" s="6" t="s">
        <v>15</v>
      </c>
      <c r="G12" s="9">
        <f t="shared" si="1"/>
        <v>264.964</v>
      </c>
      <c r="H12" s="9">
        <v>3179.5680000000002</v>
      </c>
      <c r="I12" s="24">
        <v>7.0000000000000007E-2</v>
      </c>
      <c r="J12" s="25"/>
      <c r="K12" s="25"/>
      <c r="L12" s="24"/>
    </row>
    <row r="13" spans="1:14" ht="71.25" customHeight="1" x14ac:dyDescent="0.25">
      <c r="A13" s="5">
        <f t="shared" si="0"/>
        <v>5</v>
      </c>
      <c r="B13" s="7" t="s">
        <v>20</v>
      </c>
      <c r="C13" s="5" t="s">
        <v>21</v>
      </c>
      <c r="D13" s="8">
        <v>0.04</v>
      </c>
      <c r="E13" s="8">
        <v>3785.2</v>
      </c>
      <c r="F13" s="6" t="s">
        <v>15</v>
      </c>
      <c r="G13" s="9">
        <f t="shared" si="1"/>
        <v>151.40799999999999</v>
      </c>
      <c r="H13" s="9">
        <v>1816.8959999999997</v>
      </c>
      <c r="I13" s="24">
        <v>0.04</v>
      </c>
      <c r="J13" s="25"/>
      <c r="K13" s="25"/>
      <c r="L13" s="24"/>
    </row>
    <row r="14" spans="1:14" ht="57" customHeight="1" x14ac:dyDescent="0.25">
      <c r="A14" s="5">
        <f t="shared" si="0"/>
        <v>6</v>
      </c>
      <c r="B14" s="7" t="s">
        <v>23</v>
      </c>
      <c r="C14" s="5" t="s">
        <v>24</v>
      </c>
      <c r="D14" s="8">
        <v>0.21</v>
      </c>
      <c r="E14" s="8">
        <v>3785.2</v>
      </c>
      <c r="F14" s="6" t="s">
        <v>15</v>
      </c>
      <c r="G14" s="9">
        <f t="shared" si="1"/>
        <v>794.89199999999994</v>
      </c>
      <c r="H14" s="9">
        <v>8630.2559999999994</v>
      </c>
      <c r="I14" s="24">
        <v>0.19</v>
      </c>
      <c r="J14" s="25"/>
      <c r="K14" s="25"/>
      <c r="L14" s="24"/>
    </row>
    <row r="15" spans="1:14" ht="53.25" customHeight="1" x14ac:dyDescent="0.25">
      <c r="A15" s="5">
        <f t="shared" si="0"/>
        <v>7</v>
      </c>
      <c r="B15" s="7" t="s">
        <v>60</v>
      </c>
      <c r="C15" s="5" t="s">
        <v>26</v>
      </c>
      <c r="D15" s="8">
        <v>0.19</v>
      </c>
      <c r="E15" s="8">
        <v>3785.2</v>
      </c>
      <c r="F15" s="6" t="s">
        <v>15</v>
      </c>
      <c r="G15" s="9">
        <f t="shared" si="1"/>
        <v>719.18799999999999</v>
      </c>
      <c r="H15" s="9">
        <v>7721.8080000000009</v>
      </c>
      <c r="I15" s="24">
        <v>0.17</v>
      </c>
      <c r="J15" s="25"/>
      <c r="K15" s="25"/>
      <c r="L15" s="24"/>
    </row>
    <row r="16" spans="1:14" ht="55.5" customHeight="1" x14ac:dyDescent="0.25">
      <c r="A16" s="5">
        <f t="shared" si="0"/>
        <v>8</v>
      </c>
      <c r="B16" s="17" t="s">
        <v>43</v>
      </c>
      <c r="C16" s="5" t="s">
        <v>26</v>
      </c>
      <c r="D16" s="8">
        <v>0.2</v>
      </c>
      <c r="E16" s="8">
        <v>3785.2</v>
      </c>
      <c r="F16" s="6" t="s">
        <v>15</v>
      </c>
      <c r="G16" s="9">
        <f t="shared" si="1"/>
        <v>757.04</v>
      </c>
      <c r="H16" s="9">
        <v>8176.0319999999992</v>
      </c>
      <c r="I16" s="24">
        <v>0.18</v>
      </c>
      <c r="J16" s="25"/>
      <c r="K16" s="25"/>
      <c r="L16" s="24"/>
    </row>
    <row r="17" spans="1:14" ht="33" customHeight="1" x14ac:dyDescent="0.25">
      <c r="A17" s="5">
        <f t="shared" si="0"/>
        <v>9</v>
      </c>
      <c r="B17" s="7" t="s">
        <v>27</v>
      </c>
      <c r="C17" s="5" t="s">
        <v>14</v>
      </c>
      <c r="D17" s="8">
        <v>0.56000000000000005</v>
      </c>
      <c r="E17" s="8">
        <v>3785.2</v>
      </c>
      <c r="F17" s="6" t="s">
        <v>58</v>
      </c>
      <c r="G17" s="9">
        <f t="shared" si="1"/>
        <v>2119.712</v>
      </c>
      <c r="H17" s="9">
        <v>22711.199999999997</v>
      </c>
      <c r="I17" s="24">
        <v>0.49999999999999994</v>
      </c>
      <c r="J17" s="25"/>
      <c r="K17" s="25"/>
      <c r="L17" s="24"/>
    </row>
    <row r="18" spans="1:14" ht="25.5" customHeight="1" x14ac:dyDescent="0.25">
      <c r="A18" s="5">
        <f t="shared" si="0"/>
        <v>10</v>
      </c>
      <c r="B18" s="7" t="s">
        <v>61</v>
      </c>
      <c r="C18" s="5" t="s">
        <v>14</v>
      </c>
      <c r="D18" s="8">
        <v>0.47</v>
      </c>
      <c r="E18" s="8">
        <v>3785.2</v>
      </c>
      <c r="F18" s="6" t="s">
        <v>58</v>
      </c>
      <c r="G18" s="9">
        <f t="shared" si="1"/>
        <v>1779.0439999999999</v>
      </c>
      <c r="H18" s="9">
        <v>19077.407999999999</v>
      </c>
      <c r="I18" s="24">
        <v>0.42</v>
      </c>
      <c r="J18" s="25"/>
      <c r="K18" s="25"/>
      <c r="L18" s="24"/>
    </row>
    <row r="19" spans="1:14" ht="24" customHeight="1" x14ac:dyDescent="0.25">
      <c r="A19" s="5">
        <f t="shared" si="0"/>
        <v>11</v>
      </c>
      <c r="B19" s="7" t="s">
        <v>28</v>
      </c>
      <c r="C19" s="5" t="s">
        <v>26</v>
      </c>
      <c r="D19" s="8">
        <v>0.05</v>
      </c>
      <c r="E19" s="8">
        <v>3785.2</v>
      </c>
      <c r="F19" s="6" t="s">
        <v>29</v>
      </c>
      <c r="G19" s="9">
        <f t="shared" si="1"/>
        <v>189.26</v>
      </c>
      <c r="H19" s="9">
        <v>2271.12</v>
      </c>
      <c r="I19" s="24">
        <v>0.05</v>
      </c>
      <c r="J19" s="25"/>
      <c r="K19" s="25"/>
      <c r="L19" s="24"/>
    </row>
    <row r="20" spans="1:14" ht="81.599999999999994" customHeight="1" x14ac:dyDescent="0.25">
      <c r="A20" s="5">
        <f t="shared" si="0"/>
        <v>12</v>
      </c>
      <c r="B20" s="7" t="s">
        <v>30</v>
      </c>
      <c r="C20" s="5" t="s">
        <v>26</v>
      </c>
      <c r="D20" s="8">
        <v>0.09</v>
      </c>
      <c r="E20" s="8">
        <v>3785.2</v>
      </c>
      <c r="F20" s="6" t="s">
        <v>31</v>
      </c>
      <c r="G20" s="9">
        <f t="shared" si="1"/>
        <v>340.66799999999995</v>
      </c>
      <c r="H20" s="9">
        <v>3482.384</v>
      </c>
      <c r="I20" s="24">
        <v>7.6666666666666675E-2</v>
      </c>
      <c r="J20" s="25"/>
      <c r="K20" s="25"/>
      <c r="L20" s="24"/>
    </row>
    <row r="21" spans="1:14" ht="22.5" customHeight="1" x14ac:dyDescent="0.25">
      <c r="A21" s="5">
        <f t="shared" si="0"/>
        <v>13</v>
      </c>
      <c r="B21" s="28" t="s">
        <v>56</v>
      </c>
      <c r="C21" s="5" t="s">
        <v>32</v>
      </c>
      <c r="D21" s="8">
        <v>0.28000000000000003</v>
      </c>
      <c r="E21" s="8">
        <v>3785.2</v>
      </c>
      <c r="F21" s="6" t="s">
        <v>22</v>
      </c>
      <c r="G21" s="9">
        <f t="shared" si="1"/>
        <v>1059.856</v>
      </c>
      <c r="H21" s="9">
        <v>11355.599999999999</v>
      </c>
      <c r="I21" s="24">
        <v>0.24999999999999997</v>
      </c>
      <c r="J21" s="25"/>
      <c r="K21" s="25"/>
      <c r="L21" s="24"/>
    </row>
    <row r="22" spans="1:14" ht="55.5" customHeight="1" x14ac:dyDescent="0.25">
      <c r="A22" s="5">
        <f t="shared" si="0"/>
        <v>14</v>
      </c>
      <c r="B22" s="7" t="s">
        <v>62</v>
      </c>
      <c r="C22" s="5" t="s">
        <v>24</v>
      </c>
      <c r="D22" s="8">
        <v>2.1</v>
      </c>
      <c r="E22" s="8">
        <v>3785.2</v>
      </c>
      <c r="F22" s="6" t="s">
        <v>58</v>
      </c>
      <c r="G22" s="9">
        <f>D22*E22</f>
        <v>7948.92</v>
      </c>
      <c r="H22" s="9">
        <v>69766.274399999995</v>
      </c>
      <c r="I22" s="24">
        <v>1.535944256578252</v>
      </c>
      <c r="J22" s="25">
        <v>585.70000000000005</v>
      </c>
      <c r="K22" s="25">
        <v>65817.239999999991</v>
      </c>
      <c r="L22" s="24">
        <v>69766.274399999995</v>
      </c>
    </row>
    <row r="23" spans="1:14" ht="31.5" x14ac:dyDescent="0.25">
      <c r="A23" s="5">
        <f t="shared" si="0"/>
        <v>15</v>
      </c>
      <c r="B23" s="7" t="s">
        <v>66</v>
      </c>
      <c r="C23" s="5" t="s">
        <v>63</v>
      </c>
      <c r="D23" s="8">
        <v>3.77</v>
      </c>
      <c r="E23" s="8">
        <v>3785.2</v>
      </c>
      <c r="F23" s="6" t="s">
        <v>33</v>
      </c>
      <c r="G23" s="9">
        <f t="shared" si="1"/>
        <v>14270.204</v>
      </c>
      <c r="H23" s="9">
        <v>94390.92240000001</v>
      </c>
      <c r="I23" s="24">
        <v>2.0780699038359933</v>
      </c>
      <c r="J23" s="25">
        <v>1030.8</v>
      </c>
      <c r="K23" s="25">
        <v>89048.040000000008</v>
      </c>
      <c r="L23" s="24">
        <v>94390.92240000001</v>
      </c>
    </row>
    <row r="24" spans="1:14" ht="31.5" x14ac:dyDescent="0.25">
      <c r="A24" s="5">
        <f>A23+1</f>
        <v>16</v>
      </c>
      <c r="B24" s="11" t="s">
        <v>34</v>
      </c>
      <c r="C24" s="12" t="s">
        <v>35</v>
      </c>
      <c r="D24" s="8">
        <f>7853.72*1.04</f>
        <v>8167.8688000000002</v>
      </c>
      <c r="E24" s="8">
        <v>2</v>
      </c>
      <c r="F24" s="6" t="s">
        <v>58</v>
      </c>
      <c r="G24" s="9">
        <f t="shared" si="1"/>
        <v>16335.7376</v>
      </c>
      <c r="H24" s="9">
        <v>181904.40000000002</v>
      </c>
      <c r="I24" s="24" t="e">
        <v>#DIV/0!</v>
      </c>
      <c r="J24" s="25"/>
      <c r="K24" s="25"/>
      <c r="L24" s="24"/>
    </row>
    <row r="25" spans="1:14" x14ac:dyDescent="0.25">
      <c r="A25" s="5">
        <f t="shared" si="0"/>
        <v>17</v>
      </c>
      <c r="B25" s="11" t="s">
        <v>36</v>
      </c>
      <c r="C25" s="12" t="s">
        <v>14</v>
      </c>
      <c r="D25" s="8">
        <v>1.86</v>
      </c>
      <c r="E25" s="8">
        <v>3785.2</v>
      </c>
      <c r="F25" s="6" t="s">
        <v>58</v>
      </c>
      <c r="G25" s="9">
        <f t="shared" si="1"/>
        <v>7040.4719999999998</v>
      </c>
      <c r="H25" s="9">
        <v>71767.391999999993</v>
      </c>
      <c r="I25" s="24">
        <v>1.5799999999999998</v>
      </c>
      <c r="J25" s="25"/>
      <c r="K25" s="25"/>
      <c r="L25" s="24"/>
    </row>
    <row r="26" spans="1:14" x14ac:dyDescent="0.25">
      <c r="A26" s="5">
        <f t="shared" si="0"/>
        <v>18</v>
      </c>
      <c r="B26" s="11" t="s">
        <v>37</v>
      </c>
      <c r="C26" s="12" t="s">
        <v>38</v>
      </c>
      <c r="D26" s="8">
        <v>0.26</v>
      </c>
      <c r="E26" s="8">
        <v>3785.2</v>
      </c>
      <c r="F26" s="6" t="s">
        <v>58</v>
      </c>
      <c r="G26" s="9">
        <f t="shared" si="1"/>
        <v>984.15199999999993</v>
      </c>
      <c r="H26" s="9">
        <v>5904.9119999999994</v>
      </c>
      <c r="I26" s="24">
        <v>0.13</v>
      </c>
      <c r="J26" s="25"/>
      <c r="K26" s="25"/>
      <c r="L26" s="24"/>
    </row>
    <row r="27" spans="1:14" ht="48.75" customHeight="1" x14ac:dyDescent="0.25">
      <c r="A27" s="5">
        <f t="shared" si="0"/>
        <v>19</v>
      </c>
      <c r="B27" s="36" t="s">
        <v>39</v>
      </c>
      <c r="C27" s="10" t="s">
        <v>14</v>
      </c>
      <c r="D27" s="8">
        <v>1.47</v>
      </c>
      <c r="E27" s="8">
        <v>3785.2</v>
      </c>
      <c r="F27" s="6" t="s">
        <v>58</v>
      </c>
      <c r="G27" s="9">
        <f t="shared" si="1"/>
        <v>5564.2439999999997</v>
      </c>
      <c r="H27" s="9">
        <v>55869.551999999996</v>
      </c>
      <c r="I27" s="24">
        <v>1.23</v>
      </c>
      <c r="J27" s="25"/>
      <c r="K27" s="25"/>
      <c r="L27" s="24"/>
    </row>
    <row r="28" spans="1:14" s="3" customFormat="1" ht="47.25" x14ac:dyDescent="0.25">
      <c r="A28" s="35">
        <f t="shared" si="0"/>
        <v>20</v>
      </c>
      <c r="B28" s="37" t="s">
        <v>110</v>
      </c>
      <c r="C28" s="13" t="s">
        <v>14</v>
      </c>
      <c r="D28" s="14">
        <v>3.2</v>
      </c>
      <c r="E28" s="8">
        <v>3785.2</v>
      </c>
      <c r="F28" s="89" t="s">
        <v>25</v>
      </c>
      <c r="G28" s="9">
        <f t="shared" si="1"/>
        <v>12112.64</v>
      </c>
      <c r="H28" s="9">
        <v>107196.86399999997</v>
      </c>
      <c r="I28" s="24">
        <v>2.36</v>
      </c>
      <c r="J28" s="26"/>
      <c r="K28" s="26"/>
      <c r="L28" s="27"/>
      <c r="M28" s="22"/>
      <c r="N28" s="22"/>
    </row>
    <row r="29" spans="1:14" s="41" customFormat="1" x14ac:dyDescent="0.25">
      <c r="A29" s="111" t="s">
        <v>42</v>
      </c>
      <c r="B29" s="112"/>
      <c r="C29" s="111"/>
      <c r="D29" s="111"/>
      <c r="E29" s="111"/>
      <c r="F29" s="111"/>
      <c r="G29" s="53">
        <f>SUM(G9:G28)-0.02</f>
        <v>74741.353599999988</v>
      </c>
      <c r="H29" s="38">
        <v>790595.48479999998</v>
      </c>
      <c r="I29" s="39">
        <v>21.08</v>
      </c>
      <c r="J29" s="39"/>
      <c r="K29" s="39"/>
      <c r="L29" s="39"/>
      <c r="M29" s="40"/>
      <c r="N29" s="40"/>
    </row>
    <row r="30" spans="1:14" s="3" customFormat="1" x14ac:dyDescent="0.25">
      <c r="A30" s="113" t="s">
        <v>41</v>
      </c>
      <c r="B30" s="113"/>
      <c r="C30" s="113"/>
      <c r="D30" s="113"/>
      <c r="E30" s="113"/>
      <c r="F30" s="113"/>
      <c r="G30" s="113"/>
      <c r="H30" s="113"/>
      <c r="M30" s="22"/>
      <c r="N30" s="22"/>
    </row>
    <row r="31" spans="1:14" s="3" customFormat="1" ht="41.25" customHeight="1" x14ac:dyDescent="0.25">
      <c r="A31" s="42" t="s">
        <v>0</v>
      </c>
      <c r="B31" s="42" t="s">
        <v>2</v>
      </c>
      <c r="C31" s="42" t="s">
        <v>3</v>
      </c>
      <c r="D31" s="42" t="s">
        <v>4</v>
      </c>
      <c r="E31" s="42" t="s">
        <v>5</v>
      </c>
      <c r="F31" s="43" t="s">
        <v>6</v>
      </c>
      <c r="G31" s="26" t="s">
        <v>8</v>
      </c>
      <c r="H31" s="26" t="s">
        <v>7</v>
      </c>
      <c r="I31" s="44" t="s">
        <v>44</v>
      </c>
      <c r="J31" s="42"/>
      <c r="K31" s="42"/>
      <c r="L31" s="45"/>
      <c r="M31" s="22"/>
      <c r="N31" s="22"/>
    </row>
    <row r="32" spans="1:14" s="3" customFormat="1" ht="28.15" customHeight="1" x14ac:dyDescent="0.25">
      <c r="A32" s="42">
        <v>1</v>
      </c>
      <c r="B32" s="46" t="s">
        <v>57</v>
      </c>
      <c r="C32" s="47"/>
      <c r="D32" s="14"/>
      <c r="E32" s="42"/>
      <c r="F32" s="43" t="s">
        <v>65</v>
      </c>
      <c r="G32" s="26">
        <v>7534.12</v>
      </c>
      <c r="H32" s="26">
        <v>126274.27199999997</v>
      </c>
      <c r="I32" s="45">
        <v>2.78</v>
      </c>
      <c r="J32" s="42"/>
      <c r="K32" s="42"/>
      <c r="L32" s="45"/>
      <c r="M32" s="22"/>
      <c r="N32" s="22"/>
    </row>
    <row r="33" spans="1:19" s="3" customFormat="1" ht="36.6" hidden="1" customHeight="1" x14ac:dyDescent="0.25">
      <c r="A33" s="42">
        <v>1</v>
      </c>
      <c r="B33" s="37" t="s">
        <v>9</v>
      </c>
      <c r="C33" s="42" t="s">
        <v>10</v>
      </c>
      <c r="D33" s="14">
        <v>14.62</v>
      </c>
      <c r="E33" s="14">
        <v>1680</v>
      </c>
      <c r="F33" s="43" t="s">
        <v>11</v>
      </c>
      <c r="G33" s="26">
        <v>0</v>
      </c>
      <c r="H33" s="26">
        <v>23620.799999999999</v>
      </c>
      <c r="I33" s="27" t="e">
        <v>#DIV/0!</v>
      </c>
      <c r="J33" s="26"/>
      <c r="K33" s="26"/>
      <c r="L33" s="27"/>
      <c r="M33" s="22"/>
      <c r="N33" s="22"/>
    </row>
    <row r="34" spans="1:19" s="3" customFormat="1" ht="34.5" hidden="1" customHeight="1" x14ac:dyDescent="0.25">
      <c r="A34" s="42">
        <f>A33+1</f>
        <v>2</v>
      </c>
      <c r="B34" s="37" t="s">
        <v>12</v>
      </c>
      <c r="C34" s="42" t="s">
        <v>10</v>
      </c>
      <c r="D34" s="14">
        <v>10.55</v>
      </c>
      <c r="E34" s="14">
        <v>1680</v>
      </c>
      <c r="F34" s="43" t="s">
        <v>11</v>
      </c>
      <c r="G34" s="26">
        <v>0</v>
      </c>
      <c r="H34" s="26">
        <v>17035.2</v>
      </c>
      <c r="I34" s="27" t="e">
        <v>#DIV/0!</v>
      </c>
      <c r="J34" s="26"/>
      <c r="K34" s="26"/>
      <c r="L34" s="27"/>
      <c r="M34" s="22"/>
      <c r="N34" s="22"/>
    </row>
    <row r="35" spans="1:19" s="51" customFormat="1" x14ac:dyDescent="0.25">
      <c r="A35" s="114" t="s">
        <v>42</v>
      </c>
      <c r="B35" s="114"/>
      <c r="C35" s="114"/>
      <c r="D35" s="114"/>
      <c r="E35" s="114"/>
      <c r="F35" s="114"/>
      <c r="G35" s="54">
        <f>SUM(G32:G34)</f>
        <v>7534.12</v>
      </c>
      <c r="H35" s="48">
        <v>166930.27199999997</v>
      </c>
      <c r="I35" s="49"/>
      <c r="J35" s="49"/>
      <c r="K35" s="49"/>
      <c r="L35" s="49"/>
      <c r="M35" s="50"/>
      <c r="N35" s="50"/>
    </row>
    <row r="36" spans="1:19" s="41" customFormat="1" x14ac:dyDescent="0.25">
      <c r="A36" s="111" t="s">
        <v>45</v>
      </c>
      <c r="B36" s="111"/>
      <c r="C36" s="111"/>
      <c r="D36" s="111"/>
      <c r="E36" s="111"/>
      <c r="F36" s="111"/>
      <c r="G36" s="53">
        <f>G29+G35</f>
        <v>82275.473599999983</v>
      </c>
      <c r="H36" s="38">
        <v>957525.75679999997</v>
      </c>
      <c r="I36" s="52"/>
      <c r="J36" s="52"/>
      <c r="K36" s="52"/>
      <c r="L36" s="52"/>
      <c r="M36" s="40"/>
      <c r="N36" s="40"/>
    </row>
    <row r="38" spans="1:19" s="62" customFormat="1" ht="24" customHeight="1" x14ac:dyDescent="0.3">
      <c r="A38" s="106" t="s">
        <v>109</v>
      </c>
      <c r="B38" s="107"/>
      <c r="C38" s="107"/>
      <c r="D38" s="107"/>
      <c r="E38" s="107"/>
      <c r="F38" s="107"/>
      <c r="G38" s="107"/>
      <c r="H38" s="61"/>
      <c r="M38" s="63"/>
      <c r="N38" s="63"/>
    </row>
    <row r="39" spans="1:19" s="62" customFormat="1" ht="23.25" customHeight="1" x14ac:dyDescent="0.3">
      <c r="A39" s="106" t="s">
        <v>114</v>
      </c>
      <c r="B39" s="107"/>
      <c r="C39" s="107"/>
      <c r="D39" s="107"/>
      <c r="E39" s="107"/>
      <c r="F39" s="107"/>
      <c r="G39" s="107"/>
      <c r="H39" s="61"/>
      <c r="M39" s="63"/>
      <c r="N39" s="63"/>
    </row>
    <row r="40" spans="1:19" s="62" customFormat="1" ht="25.5" customHeight="1" x14ac:dyDescent="0.3">
      <c r="A40" s="106" t="s">
        <v>49</v>
      </c>
      <c r="B40" s="107"/>
      <c r="C40" s="107"/>
      <c r="D40" s="107"/>
      <c r="E40" s="107"/>
      <c r="F40" s="107"/>
      <c r="G40" s="107"/>
      <c r="H40" s="61"/>
      <c r="M40" s="63"/>
      <c r="N40" s="63"/>
    </row>
    <row r="41" spans="1:19" s="62" customFormat="1" ht="22.5" customHeight="1" x14ac:dyDescent="0.3">
      <c r="A41" s="106" t="s">
        <v>50</v>
      </c>
      <c r="B41" s="107"/>
      <c r="C41" s="107"/>
      <c r="D41" s="107"/>
      <c r="E41" s="107"/>
      <c r="F41" s="107"/>
      <c r="G41" s="107"/>
      <c r="H41" s="61"/>
      <c r="M41" s="63"/>
      <c r="N41" s="63"/>
    </row>
    <row r="42" spans="1:19" s="62" customFormat="1" ht="45.75" customHeight="1" x14ac:dyDescent="0.3">
      <c r="A42" s="106" t="s">
        <v>51</v>
      </c>
      <c r="B42" s="107"/>
      <c r="C42" s="107"/>
      <c r="D42" s="107"/>
      <c r="E42" s="107"/>
      <c r="F42" s="107"/>
      <c r="G42" s="107"/>
      <c r="H42" s="61"/>
      <c r="M42" s="63"/>
      <c r="N42" s="63"/>
    </row>
    <row r="44" spans="1:19" ht="18.75" x14ac:dyDescent="0.3">
      <c r="A44" s="64"/>
      <c r="B44" s="64"/>
      <c r="C44" s="64" t="s">
        <v>52</v>
      </c>
      <c r="D44" s="64"/>
      <c r="E44" s="64"/>
      <c r="F44" s="65"/>
      <c r="G44" s="66"/>
      <c r="H44" s="66"/>
      <c r="I44" s="64"/>
      <c r="J44" s="64"/>
      <c r="K44" s="64"/>
      <c r="L44" s="64"/>
      <c r="M44" s="67"/>
      <c r="N44" s="67"/>
      <c r="O44" s="64"/>
      <c r="P44" s="64"/>
      <c r="Q44" s="64"/>
      <c r="R44" s="64"/>
      <c r="S44" s="64"/>
    </row>
    <row r="45" spans="1:19" ht="18.75" x14ac:dyDescent="0.3">
      <c r="A45" s="64"/>
      <c r="B45" s="64"/>
      <c r="C45" s="64"/>
      <c r="D45" s="64"/>
      <c r="E45" s="64"/>
      <c r="F45" s="65"/>
      <c r="G45" s="66"/>
      <c r="H45" s="66"/>
      <c r="I45" s="64"/>
      <c r="J45" s="64"/>
      <c r="K45" s="64"/>
      <c r="L45" s="64"/>
      <c r="M45" s="67"/>
      <c r="N45" s="67"/>
      <c r="O45" s="64"/>
      <c r="P45" s="64"/>
      <c r="Q45" s="64"/>
      <c r="R45" s="64"/>
      <c r="S45" s="64"/>
    </row>
    <row r="46" spans="1:19" ht="18.75" x14ac:dyDescent="0.3">
      <c r="A46" s="64"/>
      <c r="B46" s="64" t="s">
        <v>54</v>
      </c>
      <c r="C46" s="64" t="s">
        <v>67</v>
      </c>
      <c r="D46" s="64"/>
      <c r="E46" s="64"/>
      <c r="F46" s="68"/>
      <c r="G46" s="66"/>
      <c r="H46" s="66"/>
      <c r="I46" s="64"/>
      <c r="J46" s="64"/>
      <c r="K46" s="64"/>
      <c r="L46" s="64"/>
      <c r="M46" s="67"/>
      <c r="N46" s="67"/>
      <c r="O46" s="64"/>
      <c r="P46" s="64"/>
      <c r="Q46" s="64"/>
      <c r="R46" s="64"/>
      <c r="S46" s="64"/>
    </row>
    <row r="47" spans="1:19" ht="18.75" x14ac:dyDescent="0.3">
      <c r="A47" s="64"/>
      <c r="B47" s="64"/>
      <c r="C47" s="64"/>
      <c r="D47" s="64"/>
      <c r="E47" s="64"/>
      <c r="F47" s="65"/>
      <c r="G47" s="66"/>
      <c r="H47" s="66"/>
      <c r="I47" s="64"/>
      <c r="J47" s="64"/>
      <c r="K47" s="64"/>
      <c r="L47" s="64"/>
      <c r="M47" s="67"/>
      <c r="N47" s="67"/>
      <c r="O47" s="64"/>
      <c r="P47" s="64"/>
      <c r="Q47" s="64"/>
      <c r="R47" s="64"/>
      <c r="S47" s="64"/>
    </row>
    <row r="48" spans="1:19" ht="18.75" x14ac:dyDescent="0.3">
      <c r="A48" s="64"/>
      <c r="B48" s="64" t="s">
        <v>53</v>
      </c>
      <c r="C48" s="69" t="s">
        <v>55</v>
      </c>
      <c r="D48" s="64"/>
      <c r="E48" s="64"/>
      <c r="F48" s="68"/>
      <c r="G48" s="66"/>
      <c r="H48" s="66"/>
      <c r="I48" s="64"/>
      <c r="J48" s="64"/>
      <c r="K48" s="64"/>
      <c r="L48" s="64"/>
      <c r="M48" s="67"/>
      <c r="N48" s="67"/>
      <c r="O48" s="64"/>
      <c r="P48" s="64"/>
      <c r="Q48" s="64"/>
      <c r="R48" s="64"/>
      <c r="S48" s="64"/>
    </row>
    <row r="49" spans="1:19" ht="18.75" x14ac:dyDescent="0.3">
      <c r="A49" s="64"/>
      <c r="B49" s="64"/>
      <c r="C49" s="64"/>
      <c r="D49" s="64"/>
      <c r="E49" s="64"/>
      <c r="F49" s="65"/>
      <c r="G49" s="66"/>
      <c r="H49" s="66"/>
      <c r="I49" s="64"/>
      <c r="J49" s="64"/>
      <c r="K49" s="64"/>
      <c r="L49" s="64"/>
      <c r="M49" s="67"/>
      <c r="N49" s="67"/>
      <c r="O49" s="64"/>
      <c r="P49" s="64"/>
      <c r="Q49" s="64"/>
      <c r="R49" s="64"/>
      <c r="S49" s="64"/>
    </row>
    <row r="50" spans="1:19" ht="18.75" x14ac:dyDescent="0.3">
      <c r="A50" s="64"/>
      <c r="B50" s="64"/>
      <c r="C50" s="64"/>
      <c r="D50" s="64"/>
      <c r="E50" s="64"/>
      <c r="F50" s="65"/>
      <c r="G50" s="66"/>
      <c r="H50" s="66"/>
      <c r="I50" s="64"/>
      <c r="J50" s="64"/>
      <c r="K50" s="64"/>
      <c r="L50" s="64"/>
      <c r="M50" s="67"/>
      <c r="N50" s="67"/>
      <c r="O50" s="64"/>
      <c r="P50" s="64"/>
      <c r="Q50" s="64"/>
      <c r="R50" s="64"/>
      <c r="S50" s="64"/>
    </row>
    <row r="51" spans="1:19" ht="18.75" x14ac:dyDescent="0.3">
      <c r="A51" s="64"/>
      <c r="B51" s="64"/>
      <c r="C51" s="64"/>
      <c r="D51" s="64"/>
      <c r="E51" s="64"/>
      <c r="F51" s="65"/>
      <c r="G51" s="66"/>
      <c r="H51" s="66"/>
      <c r="I51" s="64"/>
      <c r="J51" s="64"/>
      <c r="K51" s="64"/>
      <c r="L51" s="64"/>
      <c r="M51" s="67"/>
      <c r="N51" s="67"/>
      <c r="O51" s="64"/>
      <c r="P51" s="64"/>
      <c r="Q51" s="64"/>
      <c r="R51" s="64"/>
      <c r="S51" s="64"/>
    </row>
    <row r="52" spans="1:19" ht="18.75" x14ac:dyDescent="0.3">
      <c r="A52" s="64"/>
      <c r="B52" s="64"/>
      <c r="C52" s="64"/>
      <c r="D52" s="64"/>
      <c r="E52" s="64"/>
      <c r="F52" s="65"/>
      <c r="G52" s="66"/>
      <c r="H52" s="66"/>
      <c r="I52" s="64"/>
      <c r="J52" s="64"/>
      <c r="K52" s="64"/>
      <c r="L52" s="64"/>
      <c r="M52" s="67"/>
      <c r="N52" s="67"/>
      <c r="O52" s="64"/>
      <c r="P52" s="64"/>
      <c r="Q52" s="64"/>
      <c r="R52" s="64"/>
      <c r="S52" s="64"/>
    </row>
    <row r="53" spans="1:19" ht="18.75" x14ac:dyDescent="0.3">
      <c r="A53" s="64"/>
      <c r="B53" s="64"/>
      <c r="C53" s="64"/>
      <c r="D53" s="64"/>
      <c r="E53" s="64"/>
      <c r="F53" s="65"/>
      <c r="G53" s="66"/>
      <c r="H53" s="66"/>
      <c r="I53" s="64"/>
      <c r="J53" s="64"/>
      <c r="K53" s="64"/>
      <c r="L53" s="64"/>
      <c r="M53" s="67"/>
      <c r="N53" s="67"/>
      <c r="O53" s="64"/>
      <c r="P53" s="64"/>
      <c r="Q53" s="64"/>
      <c r="R53" s="64"/>
      <c r="S53" s="64"/>
    </row>
  </sheetData>
  <mergeCells count="12">
    <mergeCell ref="A42:G42"/>
    <mergeCell ref="B2:G2"/>
    <mergeCell ref="A5:G5"/>
    <mergeCell ref="A6:G6"/>
    <mergeCell ref="A29:F29"/>
    <mergeCell ref="A30:H30"/>
    <mergeCell ref="A35:F35"/>
    <mergeCell ref="A36:F36"/>
    <mergeCell ref="A38:G38"/>
    <mergeCell ref="A39:G39"/>
    <mergeCell ref="A40:G40"/>
    <mergeCell ref="A41:G41"/>
  </mergeCells>
  <pageMargins left="0.70866141732283472" right="0.19685039370078741" top="0.15748031496062992" bottom="0.15748031496062992" header="0.15748031496062992" footer="0.15748031496062992"/>
  <pageSetup paperSize="9" scale="5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view="pageBreakPreview" topLeftCell="A16" zoomScale="70" zoomScaleNormal="70" zoomScaleSheetLayoutView="70" workbookViewId="0">
      <selection activeCell="C44" sqref="C44"/>
    </sheetView>
  </sheetViews>
  <sheetFormatPr defaultColWidth="8.85546875" defaultRowHeight="15.75" x14ac:dyDescent="0.25"/>
  <cols>
    <col min="1" max="1" width="5.85546875" style="1" customWidth="1"/>
    <col min="2" max="2" width="85.7109375" style="1" customWidth="1"/>
    <col min="3" max="3" width="65.5703125" style="19" customWidth="1"/>
    <col min="4" max="4" width="15.5703125" style="19" hidden="1" customWidth="1"/>
    <col min="5" max="5" width="9.85546875" style="1" hidden="1" customWidth="1"/>
    <col min="6" max="6" width="13.140625" style="1" hidden="1" customWidth="1"/>
    <col min="7" max="7" width="12.5703125" style="1" hidden="1" customWidth="1"/>
    <col min="8" max="8" width="10.85546875" style="1" hidden="1" customWidth="1"/>
    <col min="9" max="10" width="8.85546875" style="21" customWidth="1"/>
    <col min="11" max="21" width="8.85546875" style="1" customWidth="1"/>
    <col min="22" max="22" width="5.85546875" style="1" customWidth="1"/>
    <col min="23" max="23" width="8.140625" style="1" customWidth="1"/>
    <col min="24" max="24" width="48" style="1" customWidth="1"/>
    <col min="25" max="25" width="22.5703125" style="1" customWidth="1"/>
    <col min="26" max="26" width="14.7109375" style="1" customWidth="1"/>
    <col min="27" max="27" width="12.42578125" style="1" customWidth="1"/>
    <col min="28" max="28" width="23.7109375" style="1" customWidth="1"/>
    <col min="29" max="30" width="15.5703125" style="1" customWidth="1"/>
    <col min="31" max="277" width="8.85546875" style="1" customWidth="1"/>
    <col min="278" max="278" width="5.85546875" style="1" customWidth="1"/>
    <col min="279" max="279" width="8.140625" style="1" customWidth="1"/>
    <col min="280" max="280" width="48" style="1" customWidth="1"/>
    <col min="281" max="281" width="22.5703125" style="1" customWidth="1"/>
    <col min="282" max="282" width="14.7109375" style="1" customWidth="1"/>
    <col min="283" max="283" width="12.42578125" style="1" customWidth="1"/>
    <col min="284" max="284" width="23.7109375" style="1" customWidth="1"/>
    <col min="285" max="286" width="15.5703125" style="1" customWidth="1"/>
    <col min="287" max="533" width="8.85546875" style="1" customWidth="1"/>
    <col min="534" max="534" width="5.85546875" style="1" customWidth="1"/>
    <col min="535" max="535" width="8.140625" style="1" customWidth="1"/>
    <col min="536" max="536" width="48" style="1" customWidth="1"/>
    <col min="537" max="537" width="22.5703125" style="1" customWidth="1"/>
    <col min="538" max="538" width="14.7109375" style="1" customWidth="1"/>
    <col min="539" max="539" width="12.42578125" style="1" customWidth="1"/>
    <col min="540" max="540" width="23.7109375" style="1" customWidth="1"/>
    <col min="541" max="542" width="15.5703125" style="1" customWidth="1"/>
    <col min="543" max="789" width="8.85546875" style="1" customWidth="1"/>
    <col min="790" max="790" width="5.85546875" style="1" customWidth="1"/>
    <col min="791" max="791" width="8.140625" style="1" customWidth="1"/>
    <col min="792" max="792" width="48" style="1" customWidth="1"/>
    <col min="793" max="793" width="22.5703125" style="1" customWidth="1"/>
    <col min="794" max="794" width="14.7109375" style="1" customWidth="1"/>
    <col min="795" max="795" width="12.42578125" style="1" customWidth="1"/>
    <col min="796" max="796" width="23.7109375" style="1" customWidth="1"/>
    <col min="797" max="798" width="15.5703125" style="1" customWidth="1"/>
    <col min="799" max="1045" width="8.85546875" style="1" customWidth="1"/>
    <col min="1046" max="1046" width="5.85546875" style="1" customWidth="1"/>
    <col min="1047" max="1047" width="8.140625" style="1" customWidth="1"/>
    <col min="1048" max="1048" width="48" style="1" customWidth="1"/>
    <col min="1049" max="1049" width="22.5703125" style="1" customWidth="1"/>
    <col min="1050" max="1050" width="14.7109375" style="1" customWidth="1"/>
    <col min="1051" max="1051" width="12.42578125" style="1" customWidth="1"/>
    <col min="1052" max="1052" width="23.7109375" style="1" customWidth="1"/>
    <col min="1053" max="1054" width="15.5703125" style="1" customWidth="1"/>
    <col min="1055" max="1301" width="8.85546875" style="1" customWidth="1"/>
    <col min="1302" max="1302" width="5.85546875" style="1" customWidth="1"/>
    <col min="1303" max="1303" width="8.140625" style="1" customWidth="1"/>
    <col min="1304" max="1304" width="48" style="1" customWidth="1"/>
    <col min="1305" max="1305" width="22.5703125" style="1" customWidth="1"/>
    <col min="1306" max="1306" width="14.7109375" style="1" customWidth="1"/>
    <col min="1307" max="1307" width="12.42578125" style="1" customWidth="1"/>
    <col min="1308" max="1308" width="23.7109375" style="1" customWidth="1"/>
    <col min="1309" max="1310" width="15.5703125" style="1" customWidth="1"/>
    <col min="1311" max="1557" width="8.85546875" style="1" customWidth="1"/>
    <col min="1558" max="1558" width="5.85546875" style="1" customWidth="1"/>
    <col min="1559" max="1559" width="8.140625" style="1" customWidth="1"/>
    <col min="1560" max="1560" width="48" style="1" customWidth="1"/>
    <col min="1561" max="1561" width="22.5703125" style="1" customWidth="1"/>
    <col min="1562" max="1562" width="14.7109375" style="1" customWidth="1"/>
    <col min="1563" max="1563" width="12.42578125" style="1" customWidth="1"/>
    <col min="1564" max="1564" width="23.7109375" style="1" customWidth="1"/>
    <col min="1565" max="1566" width="15.5703125" style="1" customWidth="1"/>
    <col min="1567" max="1813" width="8.85546875" style="1" customWidth="1"/>
    <col min="1814" max="1814" width="5.85546875" style="1" customWidth="1"/>
    <col min="1815" max="1815" width="8.140625" style="1" customWidth="1"/>
    <col min="1816" max="1816" width="48" style="1" customWidth="1"/>
    <col min="1817" max="1817" width="22.5703125" style="1" customWidth="1"/>
    <col min="1818" max="1818" width="14.7109375" style="1" customWidth="1"/>
    <col min="1819" max="1819" width="12.42578125" style="1" customWidth="1"/>
    <col min="1820" max="1820" width="23.7109375" style="1" customWidth="1"/>
    <col min="1821" max="1822" width="15.5703125" style="1" customWidth="1"/>
    <col min="1823" max="2069" width="8.85546875" style="1" customWidth="1"/>
    <col min="2070" max="2070" width="5.85546875" style="1" customWidth="1"/>
    <col min="2071" max="2071" width="8.140625" style="1" customWidth="1"/>
    <col min="2072" max="2072" width="48" style="1" customWidth="1"/>
    <col min="2073" max="2073" width="22.5703125" style="1" customWidth="1"/>
    <col min="2074" max="2074" width="14.7109375" style="1" customWidth="1"/>
    <col min="2075" max="2075" width="12.42578125" style="1" customWidth="1"/>
    <col min="2076" max="2076" width="23.7109375" style="1" customWidth="1"/>
    <col min="2077" max="2078" width="15.5703125" style="1" customWidth="1"/>
    <col min="2079" max="2325" width="8.85546875" style="1" customWidth="1"/>
    <col min="2326" max="2326" width="5.85546875" style="1" customWidth="1"/>
    <col min="2327" max="2327" width="8.140625" style="1" customWidth="1"/>
    <col min="2328" max="2328" width="48" style="1" customWidth="1"/>
    <col min="2329" max="2329" width="22.5703125" style="1" customWidth="1"/>
    <col min="2330" max="2330" width="14.7109375" style="1" customWidth="1"/>
    <col min="2331" max="2331" width="12.42578125" style="1" customWidth="1"/>
    <col min="2332" max="2332" width="23.7109375" style="1" customWidth="1"/>
    <col min="2333" max="2334" width="15.5703125" style="1" customWidth="1"/>
    <col min="2335" max="2581" width="8.85546875" style="1" customWidth="1"/>
    <col min="2582" max="2582" width="5.85546875" style="1" customWidth="1"/>
    <col min="2583" max="2583" width="8.140625" style="1" customWidth="1"/>
    <col min="2584" max="2584" width="48" style="1" customWidth="1"/>
    <col min="2585" max="2585" width="22.5703125" style="1" customWidth="1"/>
    <col min="2586" max="2586" width="14.7109375" style="1" customWidth="1"/>
    <col min="2587" max="2587" width="12.42578125" style="1" customWidth="1"/>
    <col min="2588" max="2588" width="23.7109375" style="1" customWidth="1"/>
    <col min="2589" max="2590" width="15.5703125" style="1" customWidth="1"/>
    <col min="2591" max="2837" width="8.85546875" style="1" customWidth="1"/>
    <col min="2838" max="2838" width="5.85546875" style="1" customWidth="1"/>
    <col min="2839" max="2839" width="8.140625" style="1" customWidth="1"/>
    <col min="2840" max="2840" width="48" style="1" customWidth="1"/>
    <col min="2841" max="2841" width="22.5703125" style="1" customWidth="1"/>
    <col min="2842" max="2842" width="14.7109375" style="1" customWidth="1"/>
    <col min="2843" max="2843" width="12.42578125" style="1" customWidth="1"/>
    <col min="2844" max="2844" width="23.7109375" style="1" customWidth="1"/>
    <col min="2845" max="2846" width="15.5703125" style="1" customWidth="1"/>
    <col min="2847" max="3093" width="8.85546875" style="1" customWidth="1"/>
    <col min="3094" max="3094" width="5.85546875" style="1" customWidth="1"/>
    <col min="3095" max="3095" width="8.140625" style="1" customWidth="1"/>
    <col min="3096" max="3096" width="48" style="1" customWidth="1"/>
    <col min="3097" max="3097" width="22.5703125" style="1" customWidth="1"/>
    <col min="3098" max="3098" width="14.7109375" style="1" customWidth="1"/>
    <col min="3099" max="3099" width="12.42578125" style="1" customWidth="1"/>
    <col min="3100" max="3100" width="23.7109375" style="1" customWidth="1"/>
    <col min="3101" max="3102" width="15.5703125" style="1" customWidth="1"/>
    <col min="3103" max="3349" width="8.85546875" style="1" customWidth="1"/>
    <col min="3350" max="3350" width="5.85546875" style="1" customWidth="1"/>
    <col min="3351" max="3351" width="8.140625" style="1" customWidth="1"/>
    <col min="3352" max="3352" width="48" style="1" customWidth="1"/>
    <col min="3353" max="3353" width="22.5703125" style="1" customWidth="1"/>
    <col min="3354" max="3354" width="14.7109375" style="1" customWidth="1"/>
    <col min="3355" max="3355" width="12.42578125" style="1" customWidth="1"/>
    <col min="3356" max="3356" width="23.7109375" style="1" customWidth="1"/>
    <col min="3357" max="3358" width="15.5703125" style="1" customWidth="1"/>
    <col min="3359" max="3605" width="8.85546875" style="1" customWidth="1"/>
    <col min="3606" max="3606" width="5.85546875" style="1" customWidth="1"/>
    <col min="3607" max="3607" width="8.140625" style="1" customWidth="1"/>
    <col min="3608" max="3608" width="48" style="1" customWidth="1"/>
    <col min="3609" max="3609" width="22.5703125" style="1" customWidth="1"/>
    <col min="3610" max="3610" width="14.7109375" style="1" customWidth="1"/>
    <col min="3611" max="3611" width="12.42578125" style="1" customWidth="1"/>
    <col min="3612" max="3612" width="23.7109375" style="1" customWidth="1"/>
    <col min="3613" max="3614" width="15.5703125" style="1" customWidth="1"/>
    <col min="3615" max="3861" width="8.85546875" style="1" customWidth="1"/>
    <col min="3862" max="3862" width="5.85546875" style="1" customWidth="1"/>
    <col min="3863" max="3863" width="8.140625" style="1" customWidth="1"/>
    <col min="3864" max="3864" width="48" style="1" customWidth="1"/>
    <col min="3865" max="3865" width="22.5703125" style="1" customWidth="1"/>
    <col min="3866" max="3866" width="14.7109375" style="1" customWidth="1"/>
    <col min="3867" max="3867" width="12.42578125" style="1" customWidth="1"/>
    <col min="3868" max="3868" width="23.7109375" style="1" customWidth="1"/>
    <col min="3869" max="3870" width="15.5703125" style="1" customWidth="1"/>
    <col min="3871" max="4117" width="8.85546875" style="1" customWidth="1"/>
    <col min="4118" max="4118" width="5.85546875" style="1" customWidth="1"/>
    <col min="4119" max="4119" width="8.140625" style="1" customWidth="1"/>
    <col min="4120" max="4120" width="48" style="1" customWidth="1"/>
    <col min="4121" max="4121" width="22.5703125" style="1" customWidth="1"/>
    <col min="4122" max="4122" width="14.7109375" style="1" customWidth="1"/>
    <col min="4123" max="4123" width="12.42578125" style="1" customWidth="1"/>
    <col min="4124" max="4124" width="23.7109375" style="1" customWidth="1"/>
    <col min="4125" max="4126" width="15.5703125" style="1" customWidth="1"/>
    <col min="4127" max="4373" width="8.85546875" style="1" customWidth="1"/>
    <col min="4374" max="4374" width="5.85546875" style="1" customWidth="1"/>
    <col min="4375" max="4375" width="8.140625" style="1" customWidth="1"/>
    <col min="4376" max="4376" width="48" style="1" customWidth="1"/>
    <col min="4377" max="4377" width="22.5703125" style="1" customWidth="1"/>
    <col min="4378" max="4378" width="14.7109375" style="1" customWidth="1"/>
    <col min="4379" max="4379" width="12.42578125" style="1" customWidth="1"/>
    <col min="4380" max="4380" width="23.7109375" style="1" customWidth="1"/>
    <col min="4381" max="4382" width="15.5703125" style="1" customWidth="1"/>
    <col min="4383" max="4629" width="8.85546875" style="1" customWidth="1"/>
    <col min="4630" max="4630" width="5.85546875" style="1" customWidth="1"/>
    <col min="4631" max="4631" width="8.140625" style="1" customWidth="1"/>
    <col min="4632" max="4632" width="48" style="1" customWidth="1"/>
    <col min="4633" max="4633" width="22.5703125" style="1" customWidth="1"/>
    <col min="4634" max="4634" width="14.7109375" style="1" customWidth="1"/>
    <col min="4635" max="4635" width="12.42578125" style="1" customWidth="1"/>
    <col min="4636" max="4636" width="23.7109375" style="1" customWidth="1"/>
    <col min="4637" max="4638" width="15.5703125" style="1" customWidth="1"/>
    <col min="4639" max="4885" width="8.85546875" style="1" customWidth="1"/>
    <col min="4886" max="4886" width="5.85546875" style="1" customWidth="1"/>
    <col min="4887" max="4887" width="8.140625" style="1" customWidth="1"/>
    <col min="4888" max="4888" width="48" style="1" customWidth="1"/>
    <col min="4889" max="4889" width="22.5703125" style="1" customWidth="1"/>
    <col min="4890" max="4890" width="14.7109375" style="1" customWidth="1"/>
    <col min="4891" max="4891" width="12.42578125" style="1" customWidth="1"/>
    <col min="4892" max="4892" width="23.7109375" style="1" customWidth="1"/>
    <col min="4893" max="4894" width="15.5703125" style="1" customWidth="1"/>
    <col min="4895" max="5141" width="8.85546875" style="1" customWidth="1"/>
    <col min="5142" max="5142" width="5.85546875" style="1" customWidth="1"/>
    <col min="5143" max="5143" width="8.140625" style="1" customWidth="1"/>
    <col min="5144" max="5144" width="48" style="1" customWidth="1"/>
    <col min="5145" max="5145" width="22.5703125" style="1" customWidth="1"/>
    <col min="5146" max="5146" width="14.7109375" style="1" customWidth="1"/>
    <col min="5147" max="5147" width="12.42578125" style="1" customWidth="1"/>
    <col min="5148" max="5148" width="23.7109375" style="1" customWidth="1"/>
    <col min="5149" max="5150" width="15.5703125" style="1" customWidth="1"/>
    <col min="5151" max="5396" width="8.85546875" style="1" customWidth="1"/>
    <col min="5397" max="16384" width="8.85546875" style="1"/>
  </cols>
  <sheetData>
    <row r="1" spans="1:10" s="32" customFormat="1" x14ac:dyDescent="0.25">
      <c r="C1" s="19"/>
      <c r="D1" s="19"/>
      <c r="I1" s="15"/>
      <c r="J1" s="15"/>
    </row>
    <row r="2" spans="1:10" s="55" customFormat="1" ht="55.5" customHeight="1" x14ac:dyDescent="0.25">
      <c r="B2" s="116" t="s">
        <v>115</v>
      </c>
      <c r="C2" s="117"/>
    </row>
    <row r="3" spans="1:10" s="58" customFormat="1" ht="18.75" x14ac:dyDescent="0.3">
      <c r="A3" s="56"/>
      <c r="B3" s="57"/>
      <c r="C3" s="86"/>
    </row>
    <row r="4" spans="1:10" s="33" customFormat="1" ht="55.15" customHeight="1" x14ac:dyDescent="0.25">
      <c r="A4" s="77">
        <v>1</v>
      </c>
      <c r="B4" s="78" t="s">
        <v>70</v>
      </c>
      <c r="C4" s="92">
        <v>1083027.31</v>
      </c>
      <c r="D4" s="29"/>
      <c r="I4" s="34"/>
      <c r="J4" s="34"/>
    </row>
    <row r="5" spans="1:10" s="33" customFormat="1" ht="55.15" customHeight="1" x14ac:dyDescent="0.25">
      <c r="A5" s="77">
        <v>2</v>
      </c>
      <c r="B5" s="78" t="s">
        <v>95</v>
      </c>
      <c r="C5" s="92">
        <f>1835*12</f>
        <v>22020</v>
      </c>
      <c r="D5" s="29"/>
      <c r="I5" s="34"/>
      <c r="J5" s="34"/>
    </row>
    <row r="6" spans="1:10" s="33" customFormat="1" ht="55.15" customHeight="1" x14ac:dyDescent="0.25">
      <c r="A6" s="77">
        <v>3</v>
      </c>
      <c r="B6" s="78" t="s">
        <v>96</v>
      </c>
      <c r="C6" s="92">
        <v>15700</v>
      </c>
      <c r="D6" s="29"/>
      <c r="I6" s="34"/>
      <c r="J6" s="34"/>
    </row>
    <row r="7" spans="1:10" s="32" customFormat="1" ht="42" customHeight="1" x14ac:dyDescent="0.25">
      <c r="A7" s="79">
        <v>4</v>
      </c>
      <c r="B7" s="78" t="s">
        <v>71</v>
      </c>
      <c r="C7" s="93">
        <v>1070806.1100000001</v>
      </c>
      <c r="D7" s="18"/>
      <c r="F7" s="4"/>
      <c r="G7" s="4"/>
      <c r="I7" s="15"/>
      <c r="J7" s="15"/>
    </row>
    <row r="8" spans="1:10" s="32" customFormat="1" ht="49.9" customHeight="1" x14ac:dyDescent="0.25">
      <c r="A8" s="79">
        <v>5</v>
      </c>
      <c r="B8" s="78" t="s">
        <v>72</v>
      </c>
      <c r="C8" s="93">
        <f>C4-C7</f>
        <v>12221.199999999953</v>
      </c>
      <c r="D8" s="30"/>
      <c r="F8" s="31"/>
      <c r="G8" s="31"/>
      <c r="H8" s="31"/>
      <c r="I8" s="15"/>
      <c r="J8" s="15"/>
    </row>
    <row r="9" spans="1:10" s="32" customFormat="1" ht="49.9" customHeight="1" x14ac:dyDescent="0.25">
      <c r="A9" s="79">
        <v>6</v>
      </c>
      <c r="B9" s="78" t="s">
        <v>112</v>
      </c>
      <c r="C9" s="105" t="s">
        <v>113</v>
      </c>
      <c r="D9" s="30"/>
      <c r="F9" s="31"/>
      <c r="G9" s="31"/>
      <c r="H9" s="31"/>
      <c r="I9" s="15"/>
      <c r="J9" s="15"/>
    </row>
    <row r="10" spans="1:10" ht="53.45" customHeight="1" x14ac:dyDescent="0.25">
      <c r="A10" s="80" t="s">
        <v>0</v>
      </c>
      <c r="B10" s="80" t="s">
        <v>2</v>
      </c>
      <c r="C10" s="81" t="s">
        <v>73</v>
      </c>
      <c r="D10" s="9" t="s">
        <v>7</v>
      </c>
      <c r="E10" s="20" t="s">
        <v>44</v>
      </c>
      <c r="F10" s="5" t="s">
        <v>1</v>
      </c>
      <c r="G10" s="5"/>
      <c r="H10" s="20"/>
      <c r="I10" s="23"/>
      <c r="J10" s="23"/>
    </row>
    <row r="11" spans="1:10" ht="31.5" x14ac:dyDescent="0.25">
      <c r="A11" s="5">
        <v>1</v>
      </c>
      <c r="B11" s="7" t="s">
        <v>13</v>
      </c>
      <c r="C11" s="9">
        <f>янв!G9+фев!G9+мар!G9+апр!G9+май!G9+июнь!G9+июль!G9+авг!G9+сен!G9+окт!G9+ноя!G9+дек!G9</f>
        <v>15822.135999999997</v>
      </c>
      <c r="D11" s="9">
        <v>14535.167999999998</v>
      </c>
      <c r="E11" s="24">
        <v>0.32</v>
      </c>
      <c r="F11" s="25"/>
      <c r="G11" s="25"/>
      <c r="H11" s="24"/>
    </row>
    <row r="12" spans="1:10" x14ac:dyDescent="0.25">
      <c r="A12" s="5">
        <f t="shared" ref="A12:A30" si="0">A11+1</f>
        <v>2</v>
      </c>
      <c r="B12" s="7" t="s">
        <v>59</v>
      </c>
      <c r="C12" s="9">
        <f>янв!G10+фев!G10+мар!G10+апр!G10+май!G10+июнь!G10+июль!G10+авг!G10+сен!G10+окт!G10+ноя!G10+дек!G10</f>
        <v>4050.1640000000002</v>
      </c>
      <c r="D12" s="9">
        <v>3633.7919999999995</v>
      </c>
      <c r="E12" s="24">
        <v>0.08</v>
      </c>
      <c r="F12" s="25"/>
      <c r="G12" s="25"/>
      <c r="H12" s="24"/>
    </row>
    <row r="13" spans="1:10" x14ac:dyDescent="0.25">
      <c r="A13" s="5">
        <f t="shared" si="0"/>
        <v>3</v>
      </c>
      <c r="B13" s="7" t="s">
        <v>17</v>
      </c>
      <c r="C13" s="9">
        <f>янв!G11+фев!G11+мар!G11+апр!G11+май!G11+июнь!G11+июль!G11+авг!G11+сен!G11+окт!G11+ноя!G11+дек!G11</f>
        <v>7683.9560000000019</v>
      </c>
      <c r="D13" s="9">
        <v>6813.36</v>
      </c>
      <c r="E13" s="24">
        <v>0.15</v>
      </c>
      <c r="F13" s="25"/>
      <c r="G13" s="25"/>
      <c r="H13" s="24"/>
    </row>
    <row r="14" spans="1:10" ht="30" customHeight="1" x14ac:dyDescent="0.25">
      <c r="A14" s="5">
        <f t="shared" si="0"/>
        <v>4</v>
      </c>
      <c r="B14" s="7" t="s">
        <v>18</v>
      </c>
      <c r="C14" s="9">
        <f>янв!G12+фев!G12+мар!G12+апр!G12+май!G12+июнь!G12+июль!G12+авг!G12+сен!G12+окт!G12+ноя!G12+дек!G12</f>
        <v>3179.5679999999998</v>
      </c>
      <c r="D14" s="9">
        <v>3179.5680000000002</v>
      </c>
      <c r="E14" s="24">
        <v>7.0000000000000007E-2</v>
      </c>
      <c r="F14" s="25"/>
      <c r="G14" s="25"/>
      <c r="H14" s="24"/>
    </row>
    <row r="15" spans="1:10" x14ac:dyDescent="0.25">
      <c r="A15" s="5">
        <f t="shared" si="0"/>
        <v>5</v>
      </c>
      <c r="B15" s="7" t="s">
        <v>20</v>
      </c>
      <c r="C15" s="9">
        <f>янв!G13+фев!G13+мар!G13+апр!G13+май!G13+июнь!G13+июль!G13+авг!G13+сен!G13+окт!G13+ноя!G13+дек!G13</f>
        <v>1816.8959999999995</v>
      </c>
      <c r="D15" s="9">
        <v>1816.8959999999997</v>
      </c>
      <c r="E15" s="24">
        <v>0.04</v>
      </c>
      <c r="F15" s="25"/>
      <c r="G15" s="25"/>
      <c r="H15" s="24"/>
    </row>
    <row r="16" spans="1:10" ht="31.5" x14ac:dyDescent="0.25">
      <c r="A16" s="5">
        <f t="shared" si="0"/>
        <v>6</v>
      </c>
      <c r="B16" s="7" t="s">
        <v>23</v>
      </c>
      <c r="C16" s="9">
        <f>янв!G14+фев!G14+мар!G14+апр!G14+май!G14+июнь!G14+июль!G14+авг!G14+сен!G14+окт!G14+ноя!G14+дек!G14</f>
        <v>9500.851999999999</v>
      </c>
      <c r="D16" s="9">
        <v>8630.2559999999994</v>
      </c>
      <c r="E16" s="24">
        <v>0.19</v>
      </c>
      <c r="F16" s="25"/>
      <c r="G16" s="25"/>
      <c r="H16" s="24"/>
    </row>
    <row r="17" spans="1:10" x14ac:dyDescent="0.25">
      <c r="A17" s="5">
        <f t="shared" si="0"/>
        <v>7</v>
      </c>
      <c r="B17" s="7" t="s">
        <v>60</v>
      </c>
      <c r="C17" s="9">
        <f>янв!G15+фев!G15+мар!G15+апр!G15+май!G15+июнь!G15+июль!G15+авг!G15+сен!G15+окт!G15+ноя!G15+дек!G15</f>
        <v>8592.4040000000005</v>
      </c>
      <c r="D17" s="9">
        <v>7721.8080000000009</v>
      </c>
      <c r="E17" s="24">
        <v>0.17</v>
      </c>
      <c r="F17" s="25"/>
      <c r="G17" s="25"/>
      <c r="H17" s="24"/>
    </row>
    <row r="18" spans="1:10" x14ac:dyDescent="0.25">
      <c r="A18" s="5">
        <f t="shared" si="0"/>
        <v>8</v>
      </c>
      <c r="B18" s="17" t="s">
        <v>43</v>
      </c>
      <c r="C18" s="9">
        <f>янв!G16+фев!G16+мар!G16+апр!G16+май!G16+июнь!G16+июль!G16+авг!G16+сен!G16+окт!G16+ноя!G16+дек!G16</f>
        <v>9046.6280000000006</v>
      </c>
      <c r="D18" s="9">
        <v>8176.0319999999992</v>
      </c>
      <c r="E18" s="24">
        <v>0.18</v>
      </c>
      <c r="F18" s="25"/>
      <c r="G18" s="25"/>
      <c r="H18" s="24"/>
    </row>
    <row r="19" spans="1:10" ht="33" customHeight="1" x14ac:dyDescent="0.25">
      <c r="A19" s="5">
        <f t="shared" si="0"/>
        <v>9</v>
      </c>
      <c r="B19" s="7" t="s">
        <v>27</v>
      </c>
      <c r="C19" s="9">
        <f>янв!G17+фев!G17+мар!G17+апр!G17+май!G17+июнь!G17+июль!G17+авг!G17+сен!G17+окт!G17+ноя!G17+дек!G17</f>
        <v>25285.135999999995</v>
      </c>
      <c r="D19" s="9">
        <v>22711.199999999997</v>
      </c>
      <c r="E19" s="24">
        <v>0.49999999999999994</v>
      </c>
      <c r="F19" s="25"/>
      <c r="G19" s="25"/>
      <c r="H19" s="24"/>
    </row>
    <row r="20" spans="1:10" ht="33" customHeight="1" x14ac:dyDescent="0.25">
      <c r="A20" s="5">
        <f t="shared" si="0"/>
        <v>10</v>
      </c>
      <c r="B20" s="7" t="s">
        <v>61</v>
      </c>
      <c r="C20" s="9">
        <f>янв!G18+фев!G18+мар!G18+апр!G18+май!G18+июнь!G18+июль!G18+авг!G18+сен!G18+окт!G18+ноя!G18+дек!G18</f>
        <v>21234.972000000002</v>
      </c>
      <c r="D20" s="9">
        <v>19077.407999999999</v>
      </c>
      <c r="E20" s="24">
        <v>0.42</v>
      </c>
      <c r="F20" s="25"/>
      <c r="G20" s="25"/>
      <c r="H20" s="24"/>
    </row>
    <row r="21" spans="1:10" ht="41.25" customHeight="1" x14ac:dyDescent="0.25">
      <c r="A21" s="5">
        <f t="shared" si="0"/>
        <v>11</v>
      </c>
      <c r="B21" s="7" t="s">
        <v>28</v>
      </c>
      <c r="C21" s="9">
        <f>янв!G19+фев!G19+мар!G19+апр!G19+май!G19+июнь!G19+июль!G19+авг!G19+сен!G19+окт!G19+ноя!G19+дек!G19</f>
        <v>2271.12</v>
      </c>
      <c r="D21" s="9">
        <v>2271.12</v>
      </c>
      <c r="E21" s="24">
        <v>0.05</v>
      </c>
      <c r="F21" s="25"/>
      <c r="G21" s="25"/>
      <c r="H21" s="24"/>
    </row>
    <row r="22" spans="1:10" ht="93" customHeight="1" x14ac:dyDescent="0.25">
      <c r="A22" s="5">
        <f t="shared" si="0"/>
        <v>12</v>
      </c>
      <c r="B22" s="7" t="s">
        <v>30</v>
      </c>
      <c r="C22" s="9">
        <f>янв!G20+фев!G20+мар!G20+апр!G20+май!G20+июнь!G20+июль!G20+авг!G20+сен!G20+окт!G20+ноя!G20+дек!G20</f>
        <v>4050.1640000000002</v>
      </c>
      <c r="D22" s="9">
        <v>3482.384</v>
      </c>
      <c r="E22" s="24">
        <v>7.6666666666666675E-2</v>
      </c>
      <c r="F22" s="25"/>
      <c r="G22" s="25"/>
      <c r="H22" s="24"/>
    </row>
    <row r="23" spans="1:10" ht="16.5" x14ac:dyDescent="0.25">
      <c r="A23" s="5">
        <f t="shared" si="0"/>
        <v>13</v>
      </c>
      <c r="B23" s="28" t="s">
        <v>56</v>
      </c>
      <c r="C23" s="9">
        <f>янв!G21+фев!G21+мар!G21+апр!G21+май!G21+июнь!G21+июль!G21+авг!G21+сен!G21+окт!G21+ноя!G21+дек!G21</f>
        <v>12642.567999999997</v>
      </c>
      <c r="D23" s="9">
        <v>11355.599999999999</v>
      </c>
      <c r="E23" s="24">
        <v>0.24999999999999997</v>
      </c>
      <c r="F23" s="25"/>
      <c r="G23" s="25"/>
      <c r="H23" s="24"/>
    </row>
    <row r="24" spans="1:10" x14ac:dyDescent="0.25">
      <c r="A24" s="5">
        <f t="shared" si="0"/>
        <v>14</v>
      </c>
      <c r="B24" s="7" t="s">
        <v>62</v>
      </c>
      <c r="C24" s="9">
        <f>янв!G22+фев!G22+мар!G22+апр!G22+май!G22+июнь!G22+июль!G22+авг!G22+сен!G22+окт!G22+ноя!G22+дек!G22</f>
        <v>94857.111999999994</v>
      </c>
      <c r="D24" s="9">
        <v>69766.274399999995</v>
      </c>
      <c r="E24" s="24">
        <v>1.535944256578252</v>
      </c>
      <c r="F24" s="25">
        <v>585.70000000000005</v>
      </c>
      <c r="G24" s="25">
        <v>65817.239999999991</v>
      </c>
      <c r="H24" s="24">
        <v>69766.274399999995</v>
      </c>
    </row>
    <row r="25" spans="1:10" ht="31.5" x14ac:dyDescent="0.25">
      <c r="A25" s="5">
        <f t="shared" si="0"/>
        <v>15</v>
      </c>
      <c r="B25" s="7" t="s">
        <v>66</v>
      </c>
      <c r="C25" s="9">
        <f>янв!G23+фев!G23+мар!G23+апр!G23+май!G23+июнь!G23+июль!G23+авг!G23+сен!G23+окт!G23+ноя!G23+дек!G23</f>
        <v>170296.14799999999</v>
      </c>
      <c r="D25" s="9">
        <v>94390.92240000001</v>
      </c>
      <c r="E25" s="24">
        <v>2.0780699038359933</v>
      </c>
      <c r="F25" s="25">
        <v>1030.8</v>
      </c>
      <c r="G25" s="25">
        <v>89048.040000000008</v>
      </c>
      <c r="H25" s="24">
        <v>94390.92240000001</v>
      </c>
    </row>
    <row r="26" spans="1:10" x14ac:dyDescent="0.25">
      <c r="A26" s="5">
        <f t="shared" si="0"/>
        <v>16</v>
      </c>
      <c r="B26" s="11" t="s">
        <v>34</v>
      </c>
      <c r="C26" s="9">
        <f>янв!G24+фев!G24+мар!G24+апр!G24+май!G24+июнь!G24+июль!G24+авг!G24+сен!G24+окт!G24+ноя!G24+дек!G24</f>
        <v>195400.55359999996</v>
      </c>
      <c r="D26" s="9">
        <v>181904.40000000002</v>
      </c>
      <c r="E26" s="24" t="e">
        <v>#DIV/0!</v>
      </c>
      <c r="F26" s="25"/>
      <c r="G26" s="25"/>
      <c r="H26" s="24"/>
    </row>
    <row r="27" spans="1:10" x14ac:dyDescent="0.25">
      <c r="A27" s="5">
        <f t="shared" si="0"/>
        <v>17</v>
      </c>
      <c r="B27" s="11" t="s">
        <v>36</v>
      </c>
      <c r="C27" s="9">
        <f>янв!G25+фев!G25+мар!G25+апр!G25+май!G25+июнь!G25+июль!G25+авг!G25+сен!G25+окт!G25+ноя!G25+дек!G25</f>
        <v>84031.439999999988</v>
      </c>
      <c r="D27" s="9">
        <v>71767.391999999993</v>
      </c>
      <c r="E27" s="24">
        <v>1.5799999999999998</v>
      </c>
      <c r="F27" s="25"/>
      <c r="G27" s="25"/>
      <c r="H27" s="24"/>
    </row>
    <row r="28" spans="1:10" x14ac:dyDescent="0.25">
      <c r="A28" s="5">
        <f t="shared" si="0"/>
        <v>18</v>
      </c>
      <c r="B28" s="11" t="s">
        <v>37</v>
      </c>
      <c r="C28" s="9">
        <f>янв!G26+фев!G26+мар!G26+апр!G26+май!G26+июнь!G26+июль!G26+авг!G26+сен!G26+окт!G26+ноя!G26+дек!G26</f>
        <v>11734.119999999999</v>
      </c>
      <c r="D28" s="9">
        <v>5904.9119999999994</v>
      </c>
      <c r="E28" s="24">
        <v>0.13</v>
      </c>
      <c r="F28" s="25"/>
      <c r="G28" s="25"/>
      <c r="H28" s="24"/>
    </row>
    <row r="29" spans="1:10" ht="48.75" customHeight="1" x14ac:dyDescent="0.25">
      <c r="A29" s="5">
        <f t="shared" si="0"/>
        <v>19</v>
      </c>
      <c r="B29" s="36" t="s">
        <v>39</v>
      </c>
      <c r="C29" s="9">
        <f>янв!G27+фев!G27+мар!G27+апр!G27+май!G27+июнь!G27+июль!G27+авг!G27+сен!G27+окт!G27+ноя!G27+дек!G27</f>
        <v>66430.259999999995</v>
      </c>
      <c r="D29" s="9">
        <v>55869.551999999996</v>
      </c>
      <c r="E29" s="24">
        <v>1.23</v>
      </c>
      <c r="F29" s="25"/>
      <c r="G29" s="25"/>
      <c r="H29" s="24"/>
    </row>
    <row r="30" spans="1:10" s="3" customFormat="1" ht="31.5" x14ac:dyDescent="0.25">
      <c r="A30" s="5">
        <f t="shared" si="0"/>
        <v>20</v>
      </c>
      <c r="B30" s="37" t="s">
        <v>40</v>
      </c>
      <c r="C30" s="9">
        <f>янв!G28+фев!G28+мар!G28+апр!G28+май!G28+июнь!G28+июль!G28+авг!G28+сен!G28+окт!G28+ноя!G28+дек!G28</f>
        <v>132179.18399999995</v>
      </c>
      <c r="D30" s="9">
        <v>107196.86399999997</v>
      </c>
      <c r="E30" s="24">
        <v>2.36</v>
      </c>
      <c r="F30" s="26"/>
      <c r="G30" s="26"/>
      <c r="H30" s="27"/>
      <c r="I30" s="22"/>
      <c r="J30" s="22"/>
    </row>
    <row r="31" spans="1:10" s="41" customFormat="1" x14ac:dyDescent="0.25">
      <c r="A31" s="111" t="s">
        <v>42</v>
      </c>
      <c r="B31" s="112"/>
      <c r="C31" s="9">
        <f>SUM(C11:C30)</f>
        <v>880105.38159999973</v>
      </c>
      <c r="D31" s="38">
        <v>790595.48479999998</v>
      </c>
      <c r="E31" s="39">
        <v>21.08</v>
      </c>
      <c r="F31" s="39"/>
      <c r="G31" s="39"/>
      <c r="H31" s="39"/>
      <c r="I31" s="40"/>
      <c r="J31" s="40"/>
    </row>
    <row r="32" spans="1:10" s="33" customFormat="1" x14ac:dyDescent="0.25">
      <c r="A32" s="74" t="s">
        <v>41</v>
      </c>
      <c r="B32" s="74"/>
      <c r="C32" s="9"/>
      <c r="D32" s="74"/>
      <c r="I32" s="34"/>
      <c r="J32" s="34"/>
    </row>
    <row r="33" spans="1:15" s="3" customFormat="1" ht="56.25" customHeight="1" x14ac:dyDescent="0.25">
      <c r="A33" s="82" t="s">
        <v>0</v>
      </c>
      <c r="B33" s="82" t="s">
        <v>2</v>
      </c>
      <c r="C33" s="81" t="s">
        <v>73</v>
      </c>
      <c r="D33" s="26" t="s">
        <v>7</v>
      </c>
      <c r="E33" s="44" t="s">
        <v>44</v>
      </c>
      <c r="F33" s="42"/>
      <c r="G33" s="42"/>
      <c r="H33" s="45"/>
      <c r="I33" s="22"/>
      <c r="J33" s="22"/>
    </row>
    <row r="34" spans="1:15" s="3" customFormat="1" ht="28.15" customHeight="1" x14ac:dyDescent="0.25">
      <c r="A34" s="42">
        <v>1</v>
      </c>
      <c r="B34" s="46" t="s">
        <v>57</v>
      </c>
      <c r="C34" s="9">
        <f>янв!G32+фев!G32+мар!G32+апр!G32+май!G32+июнь!G32+июль!G32+авг!G32+сен!G32+окт!G32+ноя!G32+дек!G32</f>
        <v>74932.14</v>
      </c>
      <c r="D34" s="26">
        <v>126274.27199999997</v>
      </c>
      <c r="E34" s="45">
        <v>2.78</v>
      </c>
      <c r="F34" s="42"/>
      <c r="G34" s="42"/>
      <c r="H34" s="45"/>
      <c r="I34" s="22"/>
      <c r="J34" s="22"/>
    </row>
    <row r="35" spans="1:15" s="3" customFormat="1" ht="34.5" customHeight="1" x14ac:dyDescent="0.25">
      <c r="A35" s="70">
        <v>2</v>
      </c>
      <c r="B35" s="71" t="s">
        <v>9</v>
      </c>
      <c r="C35" s="9">
        <f>янв!G33+фев!G33+мар!G33+апр!G33+май!G33+июнь!G33+июль!G33+авг!G33+сен!G33+окт!G33+ноя!G33+дек!G33</f>
        <v>24561.599999999999</v>
      </c>
      <c r="D35" s="26"/>
      <c r="E35" s="27"/>
      <c r="F35" s="26"/>
      <c r="G35" s="26"/>
      <c r="H35" s="27"/>
      <c r="I35" s="22"/>
      <c r="J35" s="22"/>
    </row>
    <row r="36" spans="1:15" s="3" customFormat="1" ht="28.15" customHeight="1" x14ac:dyDescent="0.25">
      <c r="A36" s="70">
        <v>3</v>
      </c>
      <c r="B36" s="71" t="s">
        <v>12</v>
      </c>
      <c r="C36" s="9">
        <f>янв!G34+фев!G34+мар!G34+апр!G34+май!G34+июнь!G34+июль!G34+авг!G34+сен!G34+окт!G34+ноя!G34+дек!G34</f>
        <v>17724</v>
      </c>
      <c r="D36" s="26">
        <v>126274.27199999997</v>
      </c>
      <c r="E36" s="45">
        <v>2.78</v>
      </c>
      <c r="F36" s="42"/>
      <c r="G36" s="42"/>
      <c r="H36" s="45"/>
      <c r="I36" s="22"/>
      <c r="J36" s="22"/>
      <c r="K36" s="3" t="s">
        <v>64</v>
      </c>
    </row>
    <row r="37" spans="1:15" s="51" customFormat="1" x14ac:dyDescent="0.25">
      <c r="A37" s="114" t="s">
        <v>42</v>
      </c>
      <c r="B37" s="114"/>
      <c r="C37" s="54">
        <f>SUM(C34:C36)</f>
        <v>117217.73999999999</v>
      </c>
      <c r="D37" s="48">
        <v>166930.27199999997</v>
      </c>
      <c r="E37" s="49"/>
      <c r="F37" s="49"/>
      <c r="G37" s="49"/>
      <c r="H37" s="49"/>
      <c r="I37" s="50"/>
      <c r="J37" s="50"/>
    </row>
    <row r="38" spans="1:15" s="41" customFormat="1" x14ac:dyDescent="0.25">
      <c r="A38" s="115" t="s">
        <v>45</v>
      </c>
      <c r="B38" s="115"/>
      <c r="C38" s="83">
        <f>C31+C37</f>
        <v>997323.12159999972</v>
      </c>
      <c r="D38" s="38">
        <v>957525.75679999997</v>
      </c>
      <c r="E38" s="52"/>
      <c r="F38" s="52"/>
      <c r="G38" s="52"/>
      <c r="H38" s="52"/>
      <c r="I38" s="40"/>
      <c r="J38" s="40"/>
    </row>
    <row r="39" spans="1:15" s="32" customFormat="1" ht="18.75" x14ac:dyDescent="0.3">
      <c r="A39" s="84"/>
      <c r="B39" s="85" t="s">
        <v>74</v>
      </c>
      <c r="C39" s="91">
        <f>C4-C38+C5</f>
        <v>107724.18840000033</v>
      </c>
      <c r="D39" s="19"/>
      <c r="I39" s="15"/>
      <c r="J39" s="15"/>
    </row>
    <row r="40" spans="1:15" s="62" customFormat="1" ht="27.75" customHeight="1" x14ac:dyDescent="0.3">
      <c r="A40" s="72"/>
      <c r="B40" s="73"/>
      <c r="C40" s="87"/>
      <c r="D40" s="61"/>
      <c r="I40" s="63"/>
      <c r="J40" s="63"/>
    </row>
    <row r="41" spans="1:15" s="62" customFormat="1" ht="24.75" customHeight="1" x14ac:dyDescent="0.3">
      <c r="A41" s="72"/>
      <c r="B41" s="73"/>
      <c r="C41" s="87"/>
      <c r="D41" s="61"/>
      <c r="I41" s="63"/>
      <c r="J41" s="63"/>
    </row>
    <row r="42" spans="1:15" s="62" customFormat="1" ht="31.5" customHeight="1" x14ac:dyDescent="0.3">
      <c r="A42" s="72"/>
      <c r="B42" s="73"/>
      <c r="C42" s="87"/>
      <c r="D42" s="61"/>
      <c r="I42" s="63"/>
      <c r="J42" s="63"/>
    </row>
    <row r="43" spans="1:15" s="62" customFormat="1" ht="34.5" customHeight="1" x14ac:dyDescent="0.3">
      <c r="A43" s="72"/>
      <c r="B43" s="73"/>
      <c r="C43" s="87"/>
      <c r="D43" s="61"/>
      <c r="I43" s="63"/>
      <c r="J43" s="63"/>
    </row>
    <row r="44" spans="1:15" s="62" customFormat="1" ht="38.25" customHeight="1" x14ac:dyDescent="0.3">
      <c r="A44" s="72"/>
      <c r="B44" s="73"/>
      <c r="C44" s="87"/>
      <c r="D44" s="61"/>
      <c r="I44" s="63"/>
      <c r="J44" s="63"/>
    </row>
    <row r="45" spans="1:15" s="32" customFormat="1" x14ac:dyDescent="0.25">
      <c r="C45" s="19"/>
      <c r="D45" s="19"/>
      <c r="I45" s="15"/>
      <c r="J45" s="15"/>
    </row>
    <row r="46" spans="1:15" s="32" customFormat="1" ht="18.75" x14ac:dyDescent="0.3">
      <c r="A46" s="75"/>
      <c r="B46" s="75"/>
      <c r="C46" s="66"/>
      <c r="D46" s="66"/>
      <c r="E46" s="75"/>
      <c r="F46" s="75"/>
      <c r="G46" s="75"/>
      <c r="H46" s="75"/>
      <c r="I46" s="76"/>
      <c r="J46" s="76"/>
      <c r="K46" s="75"/>
      <c r="L46" s="75"/>
      <c r="M46" s="75"/>
      <c r="N46" s="75"/>
      <c r="O46" s="75"/>
    </row>
    <row r="47" spans="1:15" s="32" customFormat="1" ht="18.75" x14ac:dyDescent="0.3">
      <c r="A47" s="75"/>
      <c r="B47" s="75"/>
      <c r="C47" s="66"/>
      <c r="D47" s="66"/>
      <c r="E47" s="75"/>
      <c r="F47" s="75"/>
      <c r="G47" s="75"/>
      <c r="H47" s="75"/>
      <c r="I47" s="76"/>
      <c r="J47" s="76"/>
      <c r="K47" s="75"/>
      <c r="L47" s="75"/>
      <c r="M47" s="75"/>
      <c r="N47" s="75"/>
      <c r="O47" s="75"/>
    </row>
    <row r="48" spans="1:15" s="32" customFormat="1" ht="18.75" x14ac:dyDescent="0.3">
      <c r="A48" s="75"/>
      <c r="B48" s="75"/>
      <c r="C48" s="66"/>
      <c r="D48" s="66"/>
      <c r="E48" s="75"/>
      <c r="F48" s="75"/>
      <c r="G48" s="75"/>
      <c r="H48" s="75"/>
      <c r="I48" s="76"/>
      <c r="J48" s="76"/>
      <c r="K48" s="75"/>
      <c r="L48" s="75"/>
      <c r="M48" s="75"/>
      <c r="N48" s="75"/>
      <c r="O48" s="75"/>
    </row>
    <row r="49" spans="1:15" s="32" customFormat="1" ht="18.75" x14ac:dyDescent="0.3">
      <c r="A49" s="75"/>
      <c r="B49" s="75"/>
      <c r="C49" s="66"/>
      <c r="D49" s="66"/>
      <c r="E49" s="75"/>
      <c r="F49" s="75"/>
      <c r="G49" s="75"/>
      <c r="H49" s="75"/>
      <c r="I49" s="76"/>
      <c r="J49" s="76"/>
      <c r="K49" s="75"/>
      <c r="L49" s="75"/>
      <c r="M49" s="75"/>
      <c r="N49" s="75"/>
      <c r="O49" s="75"/>
    </row>
    <row r="50" spans="1:15" s="32" customFormat="1" ht="18.75" x14ac:dyDescent="0.3">
      <c r="A50" s="75"/>
      <c r="B50" s="75"/>
      <c r="C50" s="66"/>
      <c r="D50" s="66"/>
      <c r="E50" s="75"/>
      <c r="F50" s="75"/>
      <c r="G50" s="75"/>
      <c r="H50" s="75"/>
      <c r="I50" s="76"/>
      <c r="J50" s="76"/>
      <c r="K50" s="75"/>
      <c r="L50" s="75"/>
      <c r="M50" s="75"/>
      <c r="N50" s="75"/>
      <c r="O50" s="75"/>
    </row>
    <row r="51" spans="1:15" s="32" customFormat="1" ht="18.75" x14ac:dyDescent="0.3">
      <c r="A51" s="75"/>
      <c r="B51" s="75"/>
      <c r="C51" s="66"/>
      <c r="D51" s="66"/>
      <c r="E51" s="75"/>
      <c r="F51" s="75"/>
      <c r="G51" s="75"/>
      <c r="H51" s="75"/>
      <c r="I51" s="76"/>
      <c r="J51" s="76"/>
      <c r="K51" s="75"/>
      <c r="L51" s="75"/>
      <c r="M51" s="75"/>
      <c r="N51" s="75"/>
      <c r="O51" s="75"/>
    </row>
    <row r="52" spans="1:15" s="32" customFormat="1" ht="18.75" x14ac:dyDescent="0.3">
      <c r="A52" s="75"/>
      <c r="B52" s="75"/>
      <c r="C52" s="66"/>
      <c r="D52" s="66"/>
      <c r="E52" s="75"/>
      <c r="F52" s="75"/>
      <c r="G52" s="75"/>
      <c r="H52" s="75"/>
      <c r="I52" s="76"/>
      <c r="J52" s="76"/>
      <c r="K52" s="75"/>
      <c r="L52" s="75"/>
      <c r="M52" s="75"/>
      <c r="N52" s="75"/>
      <c r="O52" s="75"/>
    </row>
    <row r="53" spans="1:15" s="32" customFormat="1" ht="18.75" x14ac:dyDescent="0.3">
      <c r="A53" s="75"/>
      <c r="B53" s="75"/>
      <c r="C53" s="66"/>
      <c r="D53" s="66"/>
      <c r="E53" s="75"/>
      <c r="F53" s="75"/>
      <c r="G53" s="75"/>
      <c r="H53" s="75"/>
      <c r="I53" s="76"/>
      <c r="J53" s="76"/>
      <c r="K53" s="75"/>
      <c r="L53" s="75"/>
      <c r="M53" s="75"/>
      <c r="N53" s="75"/>
      <c r="O53" s="75"/>
    </row>
    <row r="54" spans="1:15" s="32" customFormat="1" ht="18.75" x14ac:dyDescent="0.3">
      <c r="A54" s="75"/>
      <c r="B54" s="75"/>
      <c r="C54" s="66"/>
      <c r="D54" s="66"/>
      <c r="E54" s="75"/>
      <c r="F54" s="75"/>
      <c r="G54" s="75"/>
      <c r="H54" s="75"/>
      <c r="I54" s="76"/>
      <c r="J54" s="76"/>
      <c r="K54" s="75"/>
      <c r="L54" s="75"/>
      <c r="M54" s="75"/>
      <c r="N54" s="75"/>
      <c r="O54" s="75"/>
    </row>
    <row r="55" spans="1:15" s="32" customFormat="1" ht="18.75" x14ac:dyDescent="0.3">
      <c r="A55" s="75"/>
      <c r="B55" s="75"/>
      <c r="C55" s="66"/>
      <c r="D55" s="66"/>
      <c r="E55" s="75"/>
      <c r="F55" s="75"/>
      <c r="G55" s="75"/>
      <c r="H55" s="75"/>
      <c r="I55" s="76"/>
      <c r="J55" s="76"/>
      <c r="K55" s="75"/>
      <c r="L55" s="75"/>
      <c r="M55" s="75"/>
      <c r="N55" s="75"/>
      <c r="O55" s="75"/>
    </row>
  </sheetData>
  <mergeCells count="4">
    <mergeCell ref="A38:B38"/>
    <mergeCell ref="A31:B31"/>
    <mergeCell ref="A37:B37"/>
    <mergeCell ref="B2:C2"/>
  </mergeCells>
  <pageMargins left="0.43" right="0.16" top="0.26" bottom="0.47" header="0.16" footer="0.2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3"/>
  <sheetViews>
    <sheetView view="pageBreakPreview" topLeftCell="A14" zoomScale="55" zoomScaleNormal="100" zoomScaleSheetLayoutView="55" workbookViewId="0">
      <selection activeCell="A40" sqref="A40:G40"/>
    </sheetView>
  </sheetViews>
  <sheetFormatPr defaultColWidth="8.85546875" defaultRowHeight="15.75" x14ac:dyDescent="0.25"/>
  <cols>
    <col min="1" max="1" width="5.85546875" style="1" customWidth="1"/>
    <col min="2" max="2" width="55.140625" style="1" customWidth="1"/>
    <col min="3" max="3" width="34.140625" style="1" customWidth="1"/>
    <col min="4" max="4" width="14.7109375" style="1" customWidth="1"/>
    <col min="5" max="5" width="12.42578125" style="1" customWidth="1"/>
    <col min="6" max="6" width="31" style="16" customWidth="1"/>
    <col min="7" max="7" width="26" style="19" customWidth="1"/>
    <col min="8" max="8" width="15.5703125" style="19" hidden="1" customWidth="1"/>
    <col min="9" max="9" width="9.85546875" style="1" hidden="1" customWidth="1"/>
    <col min="10" max="10" width="13.140625" style="1" hidden="1" customWidth="1"/>
    <col min="11" max="11" width="12.5703125" style="1" hidden="1" customWidth="1"/>
    <col min="12" max="12" width="10.85546875" style="1" hidden="1" customWidth="1"/>
    <col min="13" max="14" width="8.85546875" style="21" customWidth="1"/>
    <col min="15" max="25" width="8.85546875" style="1" customWidth="1"/>
    <col min="26" max="26" width="5.85546875" style="1" customWidth="1"/>
    <col min="27" max="27" width="8.140625" style="1" customWidth="1"/>
    <col min="28" max="28" width="48" style="1" customWidth="1"/>
    <col min="29" max="29" width="22.5703125" style="1" customWidth="1"/>
    <col min="30" max="30" width="14.7109375" style="1" customWidth="1"/>
    <col min="31" max="31" width="12.42578125" style="1" customWidth="1"/>
    <col min="32" max="32" width="23.7109375" style="1" customWidth="1"/>
    <col min="33" max="34" width="15.5703125" style="1" customWidth="1"/>
    <col min="35" max="281" width="8.85546875" style="1" customWidth="1"/>
    <col min="282" max="282" width="5.85546875" style="1" customWidth="1"/>
    <col min="283" max="283" width="8.140625" style="1" customWidth="1"/>
    <col min="284" max="284" width="48" style="1" customWidth="1"/>
    <col min="285" max="285" width="22.5703125" style="1" customWidth="1"/>
    <col min="286" max="286" width="14.7109375" style="1" customWidth="1"/>
    <col min="287" max="287" width="12.42578125" style="1" customWidth="1"/>
    <col min="288" max="288" width="23.7109375" style="1" customWidth="1"/>
    <col min="289" max="290" width="15.5703125" style="1" customWidth="1"/>
    <col min="291" max="537" width="8.85546875" style="1" customWidth="1"/>
    <col min="538" max="538" width="5.85546875" style="1" customWidth="1"/>
    <col min="539" max="539" width="8.140625" style="1" customWidth="1"/>
    <col min="540" max="540" width="48" style="1" customWidth="1"/>
    <col min="541" max="541" width="22.5703125" style="1" customWidth="1"/>
    <col min="542" max="542" width="14.7109375" style="1" customWidth="1"/>
    <col min="543" max="543" width="12.42578125" style="1" customWidth="1"/>
    <col min="544" max="544" width="23.7109375" style="1" customWidth="1"/>
    <col min="545" max="546" width="15.5703125" style="1" customWidth="1"/>
    <col min="547" max="793" width="8.85546875" style="1" customWidth="1"/>
    <col min="794" max="794" width="5.85546875" style="1" customWidth="1"/>
    <col min="795" max="795" width="8.140625" style="1" customWidth="1"/>
    <col min="796" max="796" width="48" style="1" customWidth="1"/>
    <col min="797" max="797" width="22.5703125" style="1" customWidth="1"/>
    <col min="798" max="798" width="14.7109375" style="1" customWidth="1"/>
    <col min="799" max="799" width="12.42578125" style="1" customWidth="1"/>
    <col min="800" max="800" width="23.7109375" style="1" customWidth="1"/>
    <col min="801" max="802" width="15.5703125" style="1" customWidth="1"/>
    <col min="803" max="1049" width="8.85546875" style="1" customWidth="1"/>
    <col min="1050" max="1050" width="5.85546875" style="1" customWidth="1"/>
    <col min="1051" max="1051" width="8.140625" style="1" customWidth="1"/>
    <col min="1052" max="1052" width="48" style="1" customWidth="1"/>
    <col min="1053" max="1053" width="22.5703125" style="1" customWidth="1"/>
    <col min="1054" max="1054" width="14.7109375" style="1" customWidth="1"/>
    <col min="1055" max="1055" width="12.42578125" style="1" customWidth="1"/>
    <col min="1056" max="1056" width="23.7109375" style="1" customWidth="1"/>
    <col min="1057" max="1058" width="15.5703125" style="1" customWidth="1"/>
    <col min="1059" max="1305" width="8.85546875" style="1" customWidth="1"/>
    <col min="1306" max="1306" width="5.85546875" style="1" customWidth="1"/>
    <col min="1307" max="1307" width="8.140625" style="1" customWidth="1"/>
    <col min="1308" max="1308" width="48" style="1" customWidth="1"/>
    <col min="1309" max="1309" width="22.5703125" style="1" customWidth="1"/>
    <col min="1310" max="1310" width="14.7109375" style="1" customWidth="1"/>
    <col min="1311" max="1311" width="12.42578125" style="1" customWidth="1"/>
    <col min="1312" max="1312" width="23.7109375" style="1" customWidth="1"/>
    <col min="1313" max="1314" width="15.5703125" style="1" customWidth="1"/>
    <col min="1315" max="1561" width="8.85546875" style="1" customWidth="1"/>
    <col min="1562" max="1562" width="5.85546875" style="1" customWidth="1"/>
    <col min="1563" max="1563" width="8.140625" style="1" customWidth="1"/>
    <col min="1564" max="1564" width="48" style="1" customWidth="1"/>
    <col min="1565" max="1565" width="22.5703125" style="1" customWidth="1"/>
    <col min="1566" max="1566" width="14.7109375" style="1" customWidth="1"/>
    <col min="1567" max="1567" width="12.42578125" style="1" customWidth="1"/>
    <col min="1568" max="1568" width="23.7109375" style="1" customWidth="1"/>
    <col min="1569" max="1570" width="15.5703125" style="1" customWidth="1"/>
    <col min="1571" max="1817" width="8.85546875" style="1" customWidth="1"/>
    <col min="1818" max="1818" width="5.85546875" style="1" customWidth="1"/>
    <col min="1819" max="1819" width="8.140625" style="1" customWidth="1"/>
    <col min="1820" max="1820" width="48" style="1" customWidth="1"/>
    <col min="1821" max="1821" width="22.5703125" style="1" customWidth="1"/>
    <col min="1822" max="1822" width="14.7109375" style="1" customWidth="1"/>
    <col min="1823" max="1823" width="12.42578125" style="1" customWidth="1"/>
    <col min="1824" max="1824" width="23.7109375" style="1" customWidth="1"/>
    <col min="1825" max="1826" width="15.5703125" style="1" customWidth="1"/>
    <col min="1827" max="2073" width="8.85546875" style="1" customWidth="1"/>
    <col min="2074" max="2074" width="5.85546875" style="1" customWidth="1"/>
    <col min="2075" max="2075" width="8.140625" style="1" customWidth="1"/>
    <col min="2076" max="2076" width="48" style="1" customWidth="1"/>
    <col min="2077" max="2077" width="22.5703125" style="1" customWidth="1"/>
    <col min="2078" max="2078" width="14.7109375" style="1" customWidth="1"/>
    <col min="2079" max="2079" width="12.42578125" style="1" customWidth="1"/>
    <col min="2080" max="2080" width="23.7109375" style="1" customWidth="1"/>
    <col min="2081" max="2082" width="15.5703125" style="1" customWidth="1"/>
    <col min="2083" max="2329" width="8.85546875" style="1" customWidth="1"/>
    <col min="2330" max="2330" width="5.85546875" style="1" customWidth="1"/>
    <col min="2331" max="2331" width="8.140625" style="1" customWidth="1"/>
    <col min="2332" max="2332" width="48" style="1" customWidth="1"/>
    <col min="2333" max="2333" width="22.5703125" style="1" customWidth="1"/>
    <col min="2334" max="2334" width="14.7109375" style="1" customWidth="1"/>
    <col min="2335" max="2335" width="12.42578125" style="1" customWidth="1"/>
    <col min="2336" max="2336" width="23.7109375" style="1" customWidth="1"/>
    <col min="2337" max="2338" width="15.5703125" style="1" customWidth="1"/>
    <col min="2339" max="2585" width="8.85546875" style="1" customWidth="1"/>
    <col min="2586" max="2586" width="5.85546875" style="1" customWidth="1"/>
    <col min="2587" max="2587" width="8.140625" style="1" customWidth="1"/>
    <col min="2588" max="2588" width="48" style="1" customWidth="1"/>
    <col min="2589" max="2589" width="22.5703125" style="1" customWidth="1"/>
    <col min="2590" max="2590" width="14.7109375" style="1" customWidth="1"/>
    <col min="2591" max="2591" width="12.42578125" style="1" customWidth="1"/>
    <col min="2592" max="2592" width="23.7109375" style="1" customWidth="1"/>
    <col min="2593" max="2594" width="15.5703125" style="1" customWidth="1"/>
    <col min="2595" max="2841" width="8.85546875" style="1" customWidth="1"/>
    <col min="2842" max="2842" width="5.85546875" style="1" customWidth="1"/>
    <col min="2843" max="2843" width="8.140625" style="1" customWidth="1"/>
    <col min="2844" max="2844" width="48" style="1" customWidth="1"/>
    <col min="2845" max="2845" width="22.5703125" style="1" customWidth="1"/>
    <col min="2846" max="2846" width="14.7109375" style="1" customWidth="1"/>
    <col min="2847" max="2847" width="12.42578125" style="1" customWidth="1"/>
    <col min="2848" max="2848" width="23.7109375" style="1" customWidth="1"/>
    <col min="2849" max="2850" width="15.5703125" style="1" customWidth="1"/>
    <col min="2851" max="3097" width="8.85546875" style="1" customWidth="1"/>
    <col min="3098" max="3098" width="5.85546875" style="1" customWidth="1"/>
    <col min="3099" max="3099" width="8.140625" style="1" customWidth="1"/>
    <col min="3100" max="3100" width="48" style="1" customWidth="1"/>
    <col min="3101" max="3101" width="22.5703125" style="1" customWidth="1"/>
    <col min="3102" max="3102" width="14.7109375" style="1" customWidth="1"/>
    <col min="3103" max="3103" width="12.42578125" style="1" customWidth="1"/>
    <col min="3104" max="3104" width="23.7109375" style="1" customWidth="1"/>
    <col min="3105" max="3106" width="15.5703125" style="1" customWidth="1"/>
    <col min="3107" max="3353" width="8.85546875" style="1" customWidth="1"/>
    <col min="3354" max="3354" width="5.85546875" style="1" customWidth="1"/>
    <col min="3355" max="3355" width="8.140625" style="1" customWidth="1"/>
    <col min="3356" max="3356" width="48" style="1" customWidth="1"/>
    <col min="3357" max="3357" width="22.5703125" style="1" customWidth="1"/>
    <col min="3358" max="3358" width="14.7109375" style="1" customWidth="1"/>
    <col min="3359" max="3359" width="12.42578125" style="1" customWidth="1"/>
    <col min="3360" max="3360" width="23.7109375" style="1" customWidth="1"/>
    <col min="3361" max="3362" width="15.5703125" style="1" customWidth="1"/>
    <col min="3363" max="3609" width="8.85546875" style="1" customWidth="1"/>
    <col min="3610" max="3610" width="5.85546875" style="1" customWidth="1"/>
    <col min="3611" max="3611" width="8.140625" style="1" customWidth="1"/>
    <col min="3612" max="3612" width="48" style="1" customWidth="1"/>
    <col min="3613" max="3613" width="22.5703125" style="1" customWidth="1"/>
    <col min="3614" max="3614" width="14.7109375" style="1" customWidth="1"/>
    <col min="3615" max="3615" width="12.42578125" style="1" customWidth="1"/>
    <col min="3616" max="3616" width="23.7109375" style="1" customWidth="1"/>
    <col min="3617" max="3618" width="15.5703125" style="1" customWidth="1"/>
    <col min="3619" max="3865" width="8.85546875" style="1" customWidth="1"/>
    <col min="3866" max="3866" width="5.85546875" style="1" customWidth="1"/>
    <col min="3867" max="3867" width="8.140625" style="1" customWidth="1"/>
    <col min="3868" max="3868" width="48" style="1" customWidth="1"/>
    <col min="3869" max="3869" width="22.5703125" style="1" customWidth="1"/>
    <col min="3870" max="3870" width="14.7109375" style="1" customWidth="1"/>
    <col min="3871" max="3871" width="12.42578125" style="1" customWidth="1"/>
    <col min="3872" max="3872" width="23.7109375" style="1" customWidth="1"/>
    <col min="3873" max="3874" width="15.5703125" style="1" customWidth="1"/>
    <col min="3875" max="4121" width="8.85546875" style="1" customWidth="1"/>
    <col min="4122" max="4122" width="5.85546875" style="1" customWidth="1"/>
    <col min="4123" max="4123" width="8.140625" style="1" customWidth="1"/>
    <col min="4124" max="4124" width="48" style="1" customWidth="1"/>
    <col min="4125" max="4125" width="22.5703125" style="1" customWidth="1"/>
    <col min="4126" max="4126" width="14.7109375" style="1" customWidth="1"/>
    <col min="4127" max="4127" width="12.42578125" style="1" customWidth="1"/>
    <col min="4128" max="4128" width="23.7109375" style="1" customWidth="1"/>
    <col min="4129" max="4130" width="15.5703125" style="1" customWidth="1"/>
    <col min="4131" max="4377" width="8.85546875" style="1" customWidth="1"/>
    <col min="4378" max="4378" width="5.85546875" style="1" customWidth="1"/>
    <col min="4379" max="4379" width="8.140625" style="1" customWidth="1"/>
    <col min="4380" max="4380" width="48" style="1" customWidth="1"/>
    <col min="4381" max="4381" width="22.5703125" style="1" customWidth="1"/>
    <col min="4382" max="4382" width="14.7109375" style="1" customWidth="1"/>
    <col min="4383" max="4383" width="12.42578125" style="1" customWidth="1"/>
    <col min="4384" max="4384" width="23.7109375" style="1" customWidth="1"/>
    <col min="4385" max="4386" width="15.5703125" style="1" customWidth="1"/>
    <col min="4387" max="4633" width="8.85546875" style="1" customWidth="1"/>
    <col min="4634" max="4634" width="5.85546875" style="1" customWidth="1"/>
    <col min="4635" max="4635" width="8.140625" style="1" customWidth="1"/>
    <col min="4636" max="4636" width="48" style="1" customWidth="1"/>
    <col min="4637" max="4637" width="22.5703125" style="1" customWidth="1"/>
    <col min="4638" max="4638" width="14.7109375" style="1" customWidth="1"/>
    <col min="4639" max="4639" width="12.42578125" style="1" customWidth="1"/>
    <col min="4640" max="4640" width="23.7109375" style="1" customWidth="1"/>
    <col min="4641" max="4642" width="15.5703125" style="1" customWidth="1"/>
    <col min="4643" max="4889" width="8.85546875" style="1" customWidth="1"/>
    <col min="4890" max="4890" width="5.85546875" style="1" customWidth="1"/>
    <col min="4891" max="4891" width="8.140625" style="1" customWidth="1"/>
    <col min="4892" max="4892" width="48" style="1" customWidth="1"/>
    <col min="4893" max="4893" width="22.5703125" style="1" customWidth="1"/>
    <col min="4894" max="4894" width="14.7109375" style="1" customWidth="1"/>
    <col min="4895" max="4895" width="12.42578125" style="1" customWidth="1"/>
    <col min="4896" max="4896" width="23.7109375" style="1" customWidth="1"/>
    <col min="4897" max="4898" width="15.5703125" style="1" customWidth="1"/>
    <col min="4899" max="5145" width="8.85546875" style="1" customWidth="1"/>
    <col min="5146" max="5146" width="5.85546875" style="1" customWidth="1"/>
    <col min="5147" max="5147" width="8.140625" style="1" customWidth="1"/>
    <col min="5148" max="5148" width="48" style="1" customWidth="1"/>
    <col min="5149" max="5149" width="22.5703125" style="1" customWidth="1"/>
    <col min="5150" max="5150" width="14.7109375" style="1" customWidth="1"/>
    <col min="5151" max="5151" width="12.42578125" style="1" customWidth="1"/>
    <col min="5152" max="5152" width="23.7109375" style="1" customWidth="1"/>
    <col min="5153" max="5154" width="15.5703125" style="1" customWidth="1"/>
    <col min="5155" max="5400" width="8.85546875" style="1" customWidth="1"/>
    <col min="5401" max="16384" width="8.85546875" style="1"/>
  </cols>
  <sheetData>
    <row r="1" spans="1:14" s="32" customFormat="1" x14ac:dyDescent="0.25">
      <c r="F1" s="2"/>
      <c r="G1" s="19"/>
      <c r="H1" s="19"/>
      <c r="M1" s="15"/>
      <c r="N1" s="15"/>
    </row>
    <row r="2" spans="1:14" s="55" customFormat="1" ht="55.5" customHeight="1" x14ac:dyDescent="0.25">
      <c r="B2" s="108" t="s">
        <v>78</v>
      </c>
      <c r="C2" s="108"/>
      <c r="D2" s="108"/>
      <c r="E2" s="108"/>
      <c r="F2" s="108"/>
      <c r="G2" s="108"/>
    </row>
    <row r="3" spans="1:14" s="58" customFormat="1" ht="18.75" x14ac:dyDescent="0.3">
      <c r="A3" s="56"/>
      <c r="B3" s="57" t="s">
        <v>47</v>
      </c>
      <c r="C3" s="57"/>
      <c r="D3" s="94"/>
      <c r="E3" s="94"/>
      <c r="F3" s="94"/>
      <c r="G3" s="88">
        <v>44620</v>
      </c>
    </row>
    <row r="4" spans="1:14" s="33" customFormat="1" ht="21" customHeight="1" x14ac:dyDescent="0.25">
      <c r="A4" s="29"/>
      <c r="B4" s="29"/>
      <c r="C4" s="29"/>
      <c r="D4" s="29"/>
      <c r="E4" s="29"/>
      <c r="F4" s="29"/>
      <c r="G4" s="29"/>
      <c r="H4" s="29"/>
      <c r="M4" s="34"/>
      <c r="N4" s="34"/>
    </row>
    <row r="5" spans="1:14" s="32" customFormat="1" ht="108.75" customHeight="1" x14ac:dyDescent="0.3">
      <c r="A5" s="106" t="s">
        <v>68</v>
      </c>
      <c r="B5" s="107"/>
      <c r="C5" s="107"/>
      <c r="D5" s="107"/>
      <c r="E5" s="107"/>
      <c r="F5" s="107"/>
      <c r="G5" s="107"/>
      <c r="H5" s="18"/>
      <c r="J5" s="4"/>
      <c r="K5" s="4"/>
      <c r="M5" s="15"/>
      <c r="N5" s="15"/>
    </row>
    <row r="6" spans="1:14" s="32" customFormat="1" ht="61.5" customHeight="1" x14ac:dyDescent="0.3">
      <c r="A6" s="109" t="s">
        <v>48</v>
      </c>
      <c r="B6" s="110"/>
      <c r="C6" s="110"/>
      <c r="D6" s="110"/>
      <c r="E6" s="110"/>
      <c r="F6" s="110"/>
      <c r="G6" s="110"/>
      <c r="H6" s="30"/>
      <c r="J6" s="31"/>
      <c r="K6" s="31"/>
      <c r="L6" s="31"/>
      <c r="M6" s="15"/>
      <c r="N6" s="15"/>
    </row>
    <row r="7" spans="1:14" s="32" customFormat="1" ht="17.25" customHeight="1" x14ac:dyDescent="0.3">
      <c r="A7" s="59"/>
      <c r="B7" s="60"/>
      <c r="C7" s="60"/>
      <c r="D7" s="60"/>
      <c r="E7" s="60"/>
      <c r="F7" s="60"/>
      <c r="G7" s="60"/>
      <c r="H7" s="30"/>
      <c r="J7" s="31"/>
      <c r="K7" s="31"/>
      <c r="L7" s="31"/>
      <c r="M7" s="15"/>
      <c r="N7" s="15"/>
    </row>
    <row r="8" spans="1:14" ht="45.75" customHeight="1" x14ac:dyDescent="0.25">
      <c r="A8" s="5" t="s">
        <v>0</v>
      </c>
      <c r="B8" s="5" t="s">
        <v>2</v>
      </c>
      <c r="C8" s="5" t="s">
        <v>3</v>
      </c>
      <c r="D8" s="5" t="s">
        <v>4</v>
      </c>
      <c r="E8" s="5" t="s">
        <v>5</v>
      </c>
      <c r="F8" s="6" t="s">
        <v>6</v>
      </c>
      <c r="G8" s="9" t="s">
        <v>8</v>
      </c>
      <c r="H8" s="9" t="s">
        <v>7</v>
      </c>
      <c r="I8" s="20" t="s">
        <v>44</v>
      </c>
      <c r="J8" s="5" t="s">
        <v>1</v>
      </c>
      <c r="K8" s="5"/>
      <c r="L8" s="20"/>
      <c r="M8" s="23"/>
      <c r="N8" s="23"/>
    </row>
    <row r="9" spans="1:14" ht="60.75" customHeight="1" x14ac:dyDescent="0.25">
      <c r="A9" s="5">
        <v>1</v>
      </c>
      <c r="B9" s="7" t="s">
        <v>13</v>
      </c>
      <c r="C9" s="5" t="s">
        <v>14</v>
      </c>
      <c r="D9" s="8">
        <v>0.35</v>
      </c>
      <c r="E9" s="8">
        <v>3785.2</v>
      </c>
      <c r="F9" s="6" t="s">
        <v>15</v>
      </c>
      <c r="G9" s="9">
        <f>D9*E9</f>
        <v>1324.82</v>
      </c>
      <c r="H9" s="9">
        <v>14535.167999999998</v>
      </c>
      <c r="I9" s="24">
        <v>0.32</v>
      </c>
      <c r="J9" s="25"/>
      <c r="K9" s="25"/>
      <c r="L9" s="24"/>
    </row>
    <row r="10" spans="1:14" ht="50.25" customHeight="1" x14ac:dyDescent="0.25">
      <c r="A10" s="5">
        <f t="shared" ref="A10:A28" si="0">A9+1</f>
        <v>2</v>
      </c>
      <c r="B10" s="7" t="s">
        <v>59</v>
      </c>
      <c r="C10" s="5" t="s">
        <v>14</v>
      </c>
      <c r="D10" s="8">
        <v>0.09</v>
      </c>
      <c r="E10" s="8">
        <v>3785.2</v>
      </c>
      <c r="F10" s="6" t="s">
        <v>15</v>
      </c>
      <c r="G10" s="9">
        <f t="shared" ref="G10:G28" si="1">D10*E10</f>
        <v>340.66799999999995</v>
      </c>
      <c r="H10" s="9">
        <v>3633.7919999999995</v>
      </c>
      <c r="I10" s="24">
        <v>0.08</v>
      </c>
      <c r="J10" s="25"/>
      <c r="K10" s="25"/>
      <c r="L10" s="24"/>
    </row>
    <row r="11" spans="1:14" ht="59.25" customHeight="1" x14ac:dyDescent="0.25">
      <c r="A11" s="5">
        <f t="shared" si="0"/>
        <v>3</v>
      </c>
      <c r="B11" s="7" t="s">
        <v>17</v>
      </c>
      <c r="C11" s="5" t="s">
        <v>16</v>
      </c>
      <c r="D11" s="8">
        <v>0.17</v>
      </c>
      <c r="E11" s="8">
        <v>3785.2</v>
      </c>
      <c r="F11" s="6" t="s">
        <v>15</v>
      </c>
      <c r="G11" s="9">
        <f t="shared" si="1"/>
        <v>643.48400000000004</v>
      </c>
      <c r="H11" s="9">
        <v>6813.36</v>
      </c>
      <c r="I11" s="24">
        <v>0.15</v>
      </c>
      <c r="J11" s="25"/>
      <c r="K11" s="25"/>
      <c r="L11" s="24"/>
    </row>
    <row r="12" spans="1:14" ht="57" customHeight="1" x14ac:dyDescent="0.25">
      <c r="A12" s="5">
        <f t="shared" si="0"/>
        <v>4</v>
      </c>
      <c r="B12" s="7" t="s">
        <v>18</v>
      </c>
      <c r="C12" s="5" t="s">
        <v>19</v>
      </c>
      <c r="D12" s="8">
        <v>7.0000000000000007E-2</v>
      </c>
      <c r="E12" s="8">
        <v>3785.2</v>
      </c>
      <c r="F12" s="6" t="s">
        <v>15</v>
      </c>
      <c r="G12" s="9">
        <f t="shared" si="1"/>
        <v>264.964</v>
      </c>
      <c r="H12" s="9">
        <v>3179.5680000000002</v>
      </c>
      <c r="I12" s="24">
        <v>7.0000000000000007E-2</v>
      </c>
      <c r="J12" s="25"/>
      <c r="K12" s="25"/>
      <c r="L12" s="24"/>
    </row>
    <row r="13" spans="1:14" ht="71.25" customHeight="1" x14ac:dyDescent="0.25">
      <c r="A13" s="5">
        <f t="shared" si="0"/>
        <v>5</v>
      </c>
      <c r="B13" s="7" t="s">
        <v>20</v>
      </c>
      <c r="C13" s="5" t="s">
        <v>21</v>
      </c>
      <c r="D13" s="8">
        <v>0.04</v>
      </c>
      <c r="E13" s="8">
        <v>3785.2</v>
      </c>
      <c r="F13" s="6" t="s">
        <v>15</v>
      </c>
      <c r="G13" s="9">
        <f t="shared" si="1"/>
        <v>151.40799999999999</v>
      </c>
      <c r="H13" s="9">
        <v>1816.8959999999997</v>
      </c>
      <c r="I13" s="24">
        <v>0.04</v>
      </c>
      <c r="J13" s="25"/>
      <c r="K13" s="25"/>
      <c r="L13" s="24"/>
    </row>
    <row r="14" spans="1:14" ht="57" customHeight="1" x14ac:dyDescent="0.25">
      <c r="A14" s="5">
        <f t="shared" si="0"/>
        <v>6</v>
      </c>
      <c r="B14" s="7" t="s">
        <v>23</v>
      </c>
      <c r="C14" s="5" t="s">
        <v>24</v>
      </c>
      <c r="D14" s="8">
        <v>0.21</v>
      </c>
      <c r="E14" s="8">
        <v>3785.2</v>
      </c>
      <c r="F14" s="6" t="s">
        <v>15</v>
      </c>
      <c r="G14" s="9">
        <f t="shared" si="1"/>
        <v>794.89199999999994</v>
      </c>
      <c r="H14" s="9">
        <v>8630.2559999999994</v>
      </c>
      <c r="I14" s="24">
        <v>0.19</v>
      </c>
      <c r="J14" s="25"/>
      <c r="K14" s="25"/>
      <c r="L14" s="24"/>
    </row>
    <row r="15" spans="1:14" ht="53.25" customHeight="1" x14ac:dyDescent="0.25">
      <c r="A15" s="5">
        <f t="shared" si="0"/>
        <v>7</v>
      </c>
      <c r="B15" s="7" t="s">
        <v>60</v>
      </c>
      <c r="C15" s="5" t="s">
        <v>26</v>
      </c>
      <c r="D15" s="8">
        <v>0.19</v>
      </c>
      <c r="E15" s="8">
        <v>3785.2</v>
      </c>
      <c r="F15" s="6" t="s">
        <v>15</v>
      </c>
      <c r="G15" s="9">
        <f t="shared" si="1"/>
        <v>719.18799999999999</v>
      </c>
      <c r="H15" s="9">
        <v>7721.8080000000009</v>
      </c>
      <c r="I15" s="24">
        <v>0.17</v>
      </c>
      <c r="J15" s="25"/>
      <c r="K15" s="25"/>
      <c r="L15" s="24"/>
    </row>
    <row r="16" spans="1:14" ht="55.5" customHeight="1" x14ac:dyDescent="0.25">
      <c r="A16" s="5">
        <f t="shared" si="0"/>
        <v>8</v>
      </c>
      <c r="B16" s="17" t="s">
        <v>43</v>
      </c>
      <c r="C16" s="5" t="s">
        <v>26</v>
      </c>
      <c r="D16" s="8">
        <v>0.2</v>
      </c>
      <c r="E16" s="8">
        <v>3785.2</v>
      </c>
      <c r="F16" s="6" t="s">
        <v>15</v>
      </c>
      <c r="G16" s="9">
        <f t="shared" si="1"/>
        <v>757.04</v>
      </c>
      <c r="H16" s="9">
        <v>8176.0319999999992</v>
      </c>
      <c r="I16" s="24">
        <v>0.18</v>
      </c>
      <c r="J16" s="25"/>
      <c r="K16" s="25"/>
      <c r="L16" s="24"/>
    </row>
    <row r="17" spans="1:14" ht="33" customHeight="1" x14ac:dyDescent="0.25">
      <c r="A17" s="5">
        <f t="shared" si="0"/>
        <v>9</v>
      </c>
      <c r="B17" s="7" t="s">
        <v>27</v>
      </c>
      <c r="C17" s="5" t="s">
        <v>14</v>
      </c>
      <c r="D17" s="8">
        <v>0.56000000000000005</v>
      </c>
      <c r="E17" s="8">
        <v>3785.2</v>
      </c>
      <c r="F17" s="6" t="s">
        <v>58</v>
      </c>
      <c r="G17" s="9">
        <f t="shared" si="1"/>
        <v>2119.712</v>
      </c>
      <c r="H17" s="9">
        <v>22711.199999999997</v>
      </c>
      <c r="I17" s="24">
        <v>0.49999999999999994</v>
      </c>
      <c r="J17" s="25"/>
      <c r="K17" s="25"/>
      <c r="L17" s="24"/>
    </row>
    <row r="18" spans="1:14" ht="25.5" customHeight="1" x14ac:dyDescent="0.25">
      <c r="A18" s="5">
        <f t="shared" si="0"/>
        <v>10</v>
      </c>
      <c r="B18" s="7" t="s">
        <v>61</v>
      </c>
      <c r="C18" s="5" t="s">
        <v>14</v>
      </c>
      <c r="D18" s="8">
        <v>0.47</v>
      </c>
      <c r="E18" s="8">
        <v>3785.2</v>
      </c>
      <c r="F18" s="6" t="s">
        <v>58</v>
      </c>
      <c r="G18" s="9">
        <f t="shared" si="1"/>
        <v>1779.0439999999999</v>
      </c>
      <c r="H18" s="9">
        <v>19077.407999999999</v>
      </c>
      <c r="I18" s="24">
        <v>0.42</v>
      </c>
      <c r="J18" s="25"/>
      <c r="K18" s="25"/>
      <c r="L18" s="24"/>
    </row>
    <row r="19" spans="1:14" ht="24" customHeight="1" x14ac:dyDescent="0.25">
      <c r="A19" s="5">
        <f t="shared" si="0"/>
        <v>11</v>
      </c>
      <c r="B19" s="7" t="s">
        <v>28</v>
      </c>
      <c r="C19" s="5" t="s">
        <v>26</v>
      </c>
      <c r="D19" s="8">
        <v>0.05</v>
      </c>
      <c r="E19" s="8">
        <v>3785.2</v>
      </c>
      <c r="F19" s="6" t="s">
        <v>29</v>
      </c>
      <c r="G19" s="9">
        <f t="shared" si="1"/>
        <v>189.26</v>
      </c>
      <c r="H19" s="9">
        <v>2271.12</v>
      </c>
      <c r="I19" s="24">
        <v>0.05</v>
      </c>
      <c r="J19" s="25"/>
      <c r="K19" s="25"/>
      <c r="L19" s="24"/>
    </row>
    <row r="20" spans="1:14" ht="81.599999999999994" customHeight="1" x14ac:dyDescent="0.25">
      <c r="A20" s="5">
        <f t="shared" si="0"/>
        <v>12</v>
      </c>
      <c r="B20" s="7" t="s">
        <v>30</v>
      </c>
      <c r="C20" s="5" t="s">
        <v>26</v>
      </c>
      <c r="D20" s="8">
        <v>0.09</v>
      </c>
      <c r="E20" s="8">
        <v>3785.2</v>
      </c>
      <c r="F20" s="6" t="s">
        <v>31</v>
      </c>
      <c r="G20" s="9">
        <f t="shared" si="1"/>
        <v>340.66799999999995</v>
      </c>
      <c r="H20" s="9">
        <v>3482.384</v>
      </c>
      <c r="I20" s="24">
        <v>7.6666666666666675E-2</v>
      </c>
      <c r="J20" s="25"/>
      <c r="K20" s="25"/>
      <c r="L20" s="24"/>
    </row>
    <row r="21" spans="1:14" ht="22.5" customHeight="1" x14ac:dyDescent="0.25">
      <c r="A21" s="5">
        <f t="shared" si="0"/>
        <v>13</v>
      </c>
      <c r="B21" s="28" t="s">
        <v>56</v>
      </c>
      <c r="C21" s="5" t="s">
        <v>32</v>
      </c>
      <c r="D21" s="8">
        <v>0.28000000000000003</v>
      </c>
      <c r="E21" s="8">
        <v>3785.2</v>
      </c>
      <c r="F21" s="6" t="s">
        <v>22</v>
      </c>
      <c r="G21" s="9">
        <f t="shared" si="1"/>
        <v>1059.856</v>
      </c>
      <c r="H21" s="9">
        <v>11355.599999999999</v>
      </c>
      <c r="I21" s="24">
        <v>0.24999999999999997</v>
      </c>
      <c r="J21" s="25"/>
      <c r="K21" s="25"/>
      <c r="L21" s="24"/>
    </row>
    <row r="22" spans="1:14" ht="55.5" customHeight="1" x14ac:dyDescent="0.25">
      <c r="A22" s="5">
        <f t="shared" si="0"/>
        <v>14</v>
      </c>
      <c r="B22" s="7" t="s">
        <v>62</v>
      </c>
      <c r="C22" s="5" t="s">
        <v>24</v>
      </c>
      <c r="D22" s="8">
        <v>2.1</v>
      </c>
      <c r="E22" s="8">
        <v>3785.2</v>
      </c>
      <c r="F22" s="6" t="s">
        <v>58</v>
      </c>
      <c r="G22" s="9">
        <f>D22*E22</f>
        <v>7948.92</v>
      </c>
      <c r="H22" s="9">
        <v>69766.274399999995</v>
      </c>
      <c r="I22" s="24">
        <v>1.535944256578252</v>
      </c>
      <c r="J22" s="25">
        <v>585.70000000000005</v>
      </c>
      <c r="K22" s="25">
        <v>65817.239999999991</v>
      </c>
      <c r="L22" s="24">
        <v>69766.274399999995</v>
      </c>
    </row>
    <row r="23" spans="1:14" ht="31.5" x14ac:dyDescent="0.25">
      <c r="A23" s="5">
        <f t="shared" si="0"/>
        <v>15</v>
      </c>
      <c r="B23" s="7" t="s">
        <v>66</v>
      </c>
      <c r="C23" s="5" t="s">
        <v>63</v>
      </c>
      <c r="D23" s="8">
        <v>3.77</v>
      </c>
      <c r="E23" s="8">
        <v>3785.2</v>
      </c>
      <c r="F23" s="6" t="s">
        <v>33</v>
      </c>
      <c r="G23" s="9">
        <f t="shared" si="1"/>
        <v>14270.204</v>
      </c>
      <c r="H23" s="9">
        <v>94390.92240000001</v>
      </c>
      <c r="I23" s="24">
        <v>2.0780699038359933</v>
      </c>
      <c r="J23" s="25">
        <v>1030.8</v>
      </c>
      <c r="K23" s="25">
        <v>89048.040000000008</v>
      </c>
      <c r="L23" s="24">
        <v>94390.92240000001</v>
      </c>
    </row>
    <row r="24" spans="1:14" ht="31.5" x14ac:dyDescent="0.25">
      <c r="A24" s="5">
        <f>A23+1</f>
        <v>16</v>
      </c>
      <c r="B24" s="11" t="s">
        <v>34</v>
      </c>
      <c r="C24" s="12" t="s">
        <v>35</v>
      </c>
      <c r="D24" s="8">
        <f>7853.72*1.04</f>
        <v>8167.8688000000002</v>
      </c>
      <c r="E24" s="8">
        <v>2</v>
      </c>
      <c r="F24" s="6" t="s">
        <v>58</v>
      </c>
      <c r="G24" s="9">
        <f t="shared" si="1"/>
        <v>16335.7376</v>
      </c>
      <c r="H24" s="9">
        <v>181904.40000000002</v>
      </c>
      <c r="I24" s="24" t="e">
        <v>#DIV/0!</v>
      </c>
      <c r="J24" s="25"/>
      <c r="K24" s="25"/>
      <c r="L24" s="24"/>
    </row>
    <row r="25" spans="1:14" x14ac:dyDescent="0.25">
      <c r="A25" s="5">
        <f t="shared" si="0"/>
        <v>17</v>
      </c>
      <c r="B25" s="11" t="s">
        <v>36</v>
      </c>
      <c r="C25" s="12" t="s">
        <v>14</v>
      </c>
      <c r="D25" s="8">
        <v>1.86</v>
      </c>
      <c r="E25" s="8">
        <v>3785.2</v>
      </c>
      <c r="F25" s="6" t="s">
        <v>58</v>
      </c>
      <c r="G25" s="9">
        <f t="shared" si="1"/>
        <v>7040.4719999999998</v>
      </c>
      <c r="H25" s="9">
        <v>71767.391999999993</v>
      </c>
      <c r="I25" s="24">
        <v>1.5799999999999998</v>
      </c>
      <c r="J25" s="25"/>
      <c r="K25" s="25"/>
      <c r="L25" s="24"/>
    </row>
    <row r="26" spans="1:14" x14ac:dyDescent="0.25">
      <c r="A26" s="5">
        <f t="shared" si="0"/>
        <v>18</v>
      </c>
      <c r="B26" s="11" t="s">
        <v>37</v>
      </c>
      <c r="C26" s="12" t="s">
        <v>38</v>
      </c>
      <c r="D26" s="8">
        <v>0.26</v>
      </c>
      <c r="E26" s="8">
        <v>3785.2</v>
      </c>
      <c r="F26" s="6" t="s">
        <v>58</v>
      </c>
      <c r="G26" s="9">
        <f t="shared" si="1"/>
        <v>984.15199999999993</v>
      </c>
      <c r="H26" s="9">
        <v>5904.9119999999994</v>
      </c>
      <c r="I26" s="24">
        <v>0.13</v>
      </c>
      <c r="J26" s="25"/>
      <c r="K26" s="25"/>
      <c r="L26" s="24"/>
    </row>
    <row r="27" spans="1:14" ht="48.75" customHeight="1" x14ac:dyDescent="0.25">
      <c r="A27" s="5">
        <f t="shared" si="0"/>
        <v>19</v>
      </c>
      <c r="B27" s="36" t="s">
        <v>39</v>
      </c>
      <c r="C27" s="10" t="s">
        <v>14</v>
      </c>
      <c r="D27" s="8">
        <v>1.47</v>
      </c>
      <c r="E27" s="8">
        <v>3785.2</v>
      </c>
      <c r="F27" s="6" t="s">
        <v>58</v>
      </c>
      <c r="G27" s="9">
        <f t="shared" si="1"/>
        <v>5564.2439999999997</v>
      </c>
      <c r="H27" s="9">
        <v>55869.551999999996</v>
      </c>
      <c r="I27" s="24">
        <v>1.23</v>
      </c>
      <c r="J27" s="25"/>
      <c r="K27" s="25"/>
      <c r="L27" s="24"/>
    </row>
    <row r="28" spans="1:14" s="3" customFormat="1" ht="47.25" x14ac:dyDescent="0.25">
      <c r="A28" s="35">
        <f t="shared" si="0"/>
        <v>20</v>
      </c>
      <c r="B28" s="37" t="s">
        <v>69</v>
      </c>
      <c r="C28" s="13" t="s">
        <v>14</v>
      </c>
      <c r="D28" s="14">
        <v>2.82</v>
      </c>
      <c r="E28" s="8">
        <v>3785.2</v>
      </c>
      <c r="F28" s="89" t="s">
        <v>25</v>
      </c>
      <c r="G28" s="9">
        <f t="shared" si="1"/>
        <v>10674.263999999999</v>
      </c>
      <c r="H28" s="9">
        <v>107196.86399999997</v>
      </c>
      <c r="I28" s="24">
        <v>2.36</v>
      </c>
      <c r="J28" s="26"/>
      <c r="K28" s="26"/>
      <c r="L28" s="27"/>
      <c r="M28" s="22"/>
      <c r="N28" s="22"/>
    </row>
    <row r="29" spans="1:14" s="41" customFormat="1" x14ac:dyDescent="0.25">
      <c r="A29" s="111" t="s">
        <v>42</v>
      </c>
      <c r="B29" s="112"/>
      <c r="C29" s="111"/>
      <c r="D29" s="111"/>
      <c r="E29" s="111"/>
      <c r="F29" s="111"/>
      <c r="G29" s="53">
        <f>SUM(G9:G28)-0.02</f>
        <v>73302.977599999998</v>
      </c>
      <c r="H29" s="38">
        <v>790595.48479999998</v>
      </c>
      <c r="I29" s="39">
        <v>21.08</v>
      </c>
      <c r="J29" s="39"/>
      <c r="K29" s="39"/>
      <c r="L29" s="39"/>
      <c r="M29" s="40"/>
      <c r="N29" s="40"/>
    </row>
    <row r="30" spans="1:14" s="3" customFormat="1" x14ac:dyDescent="0.25">
      <c r="A30" s="113" t="s">
        <v>41</v>
      </c>
      <c r="B30" s="113"/>
      <c r="C30" s="113"/>
      <c r="D30" s="113"/>
      <c r="E30" s="113"/>
      <c r="F30" s="113"/>
      <c r="G30" s="113"/>
      <c r="H30" s="113"/>
      <c r="M30" s="22"/>
      <c r="N30" s="22"/>
    </row>
    <row r="31" spans="1:14" s="3" customFormat="1" ht="41.25" customHeight="1" x14ac:dyDescent="0.25">
      <c r="A31" s="42" t="s">
        <v>0</v>
      </c>
      <c r="B31" s="42" t="s">
        <v>2</v>
      </c>
      <c r="C31" s="42" t="s">
        <v>3</v>
      </c>
      <c r="D31" s="42" t="s">
        <v>4</v>
      </c>
      <c r="E31" s="42" t="s">
        <v>5</v>
      </c>
      <c r="F31" s="43" t="s">
        <v>6</v>
      </c>
      <c r="G31" s="26" t="s">
        <v>8</v>
      </c>
      <c r="H31" s="26" t="s">
        <v>7</v>
      </c>
      <c r="I31" s="44" t="s">
        <v>44</v>
      </c>
      <c r="J31" s="42"/>
      <c r="K31" s="42"/>
      <c r="L31" s="45"/>
      <c r="M31" s="22"/>
      <c r="N31" s="22"/>
    </row>
    <row r="32" spans="1:14" s="3" customFormat="1" ht="28.15" customHeight="1" x14ac:dyDescent="0.25">
      <c r="A32" s="42">
        <v>1</v>
      </c>
      <c r="B32" s="46" t="s">
        <v>57</v>
      </c>
      <c r="C32" s="47"/>
      <c r="D32" s="14"/>
      <c r="E32" s="42"/>
      <c r="F32" s="43" t="s">
        <v>65</v>
      </c>
      <c r="G32" s="26">
        <f>993.39+2073.91</f>
        <v>3067.2999999999997</v>
      </c>
      <c r="H32" s="26">
        <v>126274.27199999997</v>
      </c>
      <c r="I32" s="45">
        <v>2.78</v>
      </c>
      <c r="J32" s="42"/>
      <c r="K32" s="42"/>
      <c r="L32" s="45"/>
      <c r="M32" s="22"/>
      <c r="N32" s="22"/>
    </row>
    <row r="33" spans="1:19" s="3" customFormat="1" ht="36.6" customHeight="1" x14ac:dyDescent="0.25">
      <c r="A33" s="42">
        <v>1</v>
      </c>
      <c r="B33" s="37" t="s">
        <v>9</v>
      </c>
      <c r="C33" s="42" t="s">
        <v>10</v>
      </c>
      <c r="D33" s="14">
        <v>14.62</v>
      </c>
      <c r="E33" s="14">
        <v>1680</v>
      </c>
      <c r="F33" s="43" t="s">
        <v>11</v>
      </c>
      <c r="G33" s="26">
        <v>0</v>
      </c>
      <c r="H33" s="26">
        <v>23620.799999999999</v>
      </c>
      <c r="I33" s="27" t="e">
        <v>#DIV/0!</v>
      </c>
      <c r="J33" s="26"/>
      <c r="K33" s="26"/>
      <c r="L33" s="27"/>
      <c r="M33" s="22"/>
      <c r="N33" s="22"/>
    </row>
    <row r="34" spans="1:19" s="3" customFormat="1" ht="34.5" customHeight="1" x14ac:dyDescent="0.25">
      <c r="A34" s="42">
        <f>A33+1</f>
        <v>2</v>
      </c>
      <c r="B34" s="37" t="s">
        <v>12</v>
      </c>
      <c r="C34" s="42" t="s">
        <v>10</v>
      </c>
      <c r="D34" s="14">
        <v>10.55</v>
      </c>
      <c r="E34" s="14">
        <v>1680</v>
      </c>
      <c r="F34" s="43" t="s">
        <v>11</v>
      </c>
      <c r="G34" s="26">
        <v>0</v>
      </c>
      <c r="H34" s="26">
        <v>17035.2</v>
      </c>
      <c r="I34" s="27" t="e">
        <v>#DIV/0!</v>
      </c>
      <c r="J34" s="26"/>
      <c r="K34" s="26"/>
      <c r="L34" s="27"/>
      <c r="M34" s="22"/>
      <c r="N34" s="22"/>
    </row>
    <row r="35" spans="1:19" s="51" customFormat="1" x14ac:dyDescent="0.25">
      <c r="A35" s="114" t="s">
        <v>42</v>
      </c>
      <c r="B35" s="114"/>
      <c r="C35" s="114"/>
      <c r="D35" s="114"/>
      <c r="E35" s="114"/>
      <c r="F35" s="114"/>
      <c r="G35" s="54">
        <f>SUM(G32:G34)</f>
        <v>3067.2999999999997</v>
      </c>
      <c r="H35" s="48">
        <v>166930.27199999997</v>
      </c>
      <c r="I35" s="49"/>
      <c r="J35" s="49"/>
      <c r="K35" s="49"/>
      <c r="L35" s="49"/>
      <c r="M35" s="50"/>
      <c r="N35" s="50"/>
    </row>
    <row r="36" spans="1:19" s="41" customFormat="1" x14ac:dyDescent="0.25">
      <c r="A36" s="111" t="s">
        <v>45</v>
      </c>
      <c r="B36" s="111"/>
      <c r="C36" s="111"/>
      <c r="D36" s="111"/>
      <c r="E36" s="111"/>
      <c r="F36" s="111"/>
      <c r="G36" s="53">
        <f>G29+G35</f>
        <v>76370.277600000001</v>
      </c>
      <c r="H36" s="38">
        <v>957525.75679999997</v>
      </c>
      <c r="I36" s="52"/>
      <c r="J36" s="52"/>
      <c r="K36" s="52"/>
      <c r="L36" s="52"/>
      <c r="M36" s="40"/>
      <c r="N36" s="40"/>
    </row>
    <row r="38" spans="1:19" s="62" customFormat="1" ht="24" customHeight="1" x14ac:dyDescent="0.3">
      <c r="A38" s="106" t="s">
        <v>77</v>
      </c>
      <c r="B38" s="107"/>
      <c r="C38" s="107"/>
      <c r="D38" s="107"/>
      <c r="E38" s="107"/>
      <c r="F38" s="107"/>
      <c r="G38" s="107"/>
      <c r="H38" s="61"/>
      <c r="M38" s="63"/>
      <c r="N38" s="63"/>
    </row>
    <row r="39" spans="1:19" s="62" customFormat="1" ht="23.25" customHeight="1" x14ac:dyDescent="0.3">
      <c r="A39" s="106" t="s">
        <v>79</v>
      </c>
      <c r="B39" s="107"/>
      <c r="C39" s="107"/>
      <c r="D39" s="107"/>
      <c r="E39" s="107"/>
      <c r="F39" s="107"/>
      <c r="G39" s="107"/>
      <c r="H39" s="61"/>
      <c r="M39" s="63"/>
      <c r="N39" s="63"/>
    </row>
    <row r="40" spans="1:19" s="62" customFormat="1" ht="25.5" customHeight="1" x14ac:dyDescent="0.3">
      <c r="A40" s="106" t="s">
        <v>49</v>
      </c>
      <c r="B40" s="107"/>
      <c r="C40" s="107"/>
      <c r="D40" s="107"/>
      <c r="E40" s="107"/>
      <c r="F40" s="107"/>
      <c r="G40" s="107"/>
      <c r="H40" s="61"/>
      <c r="M40" s="63"/>
      <c r="N40" s="63"/>
    </row>
    <row r="41" spans="1:19" s="62" customFormat="1" ht="22.5" customHeight="1" x14ac:dyDescent="0.3">
      <c r="A41" s="106" t="s">
        <v>50</v>
      </c>
      <c r="B41" s="107"/>
      <c r="C41" s="107"/>
      <c r="D41" s="107"/>
      <c r="E41" s="107"/>
      <c r="F41" s="107"/>
      <c r="G41" s="107"/>
      <c r="H41" s="61"/>
      <c r="M41" s="63"/>
      <c r="N41" s="63"/>
    </row>
    <row r="42" spans="1:19" s="62" customFormat="1" ht="45.75" customHeight="1" x14ac:dyDescent="0.3">
      <c r="A42" s="106" t="s">
        <v>51</v>
      </c>
      <c r="B42" s="107"/>
      <c r="C42" s="107"/>
      <c r="D42" s="107"/>
      <c r="E42" s="107"/>
      <c r="F42" s="107"/>
      <c r="G42" s="107"/>
      <c r="H42" s="61"/>
      <c r="M42" s="63"/>
      <c r="N42" s="63"/>
    </row>
    <row r="44" spans="1:19" ht="18.75" x14ac:dyDescent="0.3">
      <c r="A44" s="64"/>
      <c r="B44" s="64"/>
      <c r="C44" s="64" t="s">
        <v>52</v>
      </c>
      <c r="D44" s="64"/>
      <c r="E44" s="64"/>
      <c r="F44" s="65"/>
      <c r="G44" s="66"/>
      <c r="H44" s="66"/>
      <c r="I44" s="64"/>
      <c r="J44" s="64"/>
      <c r="K44" s="64"/>
      <c r="L44" s="64"/>
      <c r="M44" s="67"/>
      <c r="N44" s="67"/>
      <c r="O44" s="64"/>
      <c r="P44" s="64"/>
      <c r="Q44" s="64"/>
      <c r="R44" s="64"/>
      <c r="S44" s="64"/>
    </row>
    <row r="45" spans="1:19" ht="18.75" x14ac:dyDescent="0.3">
      <c r="A45" s="64"/>
      <c r="B45" s="64"/>
      <c r="C45" s="64"/>
      <c r="D45" s="64"/>
      <c r="E45" s="64"/>
      <c r="F45" s="65"/>
      <c r="G45" s="66"/>
      <c r="H45" s="66"/>
      <c r="I45" s="64"/>
      <c r="J45" s="64"/>
      <c r="K45" s="64"/>
      <c r="L45" s="64"/>
      <c r="M45" s="67"/>
      <c r="N45" s="67"/>
      <c r="O45" s="64"/>
      <c r="P45" s="64"/>
      <c r="Q45" s="64"/>
      <c r="R45" s="64"/>
      <c r="S45" s="64"/>
    </row>
    <row r="46" spans="1:19" ht="18.75" x14ac:dyDescent="0.3">
      <c r="A46" s="64"/>
      <c r="B46" s="64" t="s">
        <v>54</v>
      </c>
      <c r="C46" s="64" t="s">
        <v>67</v>
      </c>
      <c r="D46" s="64"/>
      <c r="E46" s="64"/>
      <c r="F46" s="68"/>
      <c r="G46" s="66"/>
      <c r="H46" s="66"/>
      <c r="I46" s="64"/>
      <c r="J46" s="64"/>
      <c r="K46" s="64"/>
      <c r="L46" s="64"/>
      <c r="M46" s="67"/>
      <c r="N46" s="67"/>
      <c r="O46" s="64"/>
      <c r="P46" s="64"/>
      <c r="Q46" s="64"/>
      <c r="R46" s="64"/>
      <c r="S46" s="64"/>
    </row>
    <row r="47" spans="1:19" ht="18.75" x14ac:dyDescent="0.3">
      <c r="A47" s="64"/>
      <c r="B47" s="64"/>
      <c r="C47" s="64"/>
      <c r="D47" s="64"/>
      <c r="E47" s="64"/>
      <c r="F47" s="65"/>
      <c r="G47" s="66"/>
      <c r="H47" s="66"/>
      <c r="I47" s="64"/>
      <c r="J47" s="64"/>
      <c r="K47" s="64"/>
      <c r="L47" s="64"/>
      <c r="M47" s="67"/>
      <c r="N47" s="67"/>
      <c r="O47" s="64"/>
      <c r="P47" s="64"/>
      <c r="Q47" s="64"/>
      <c r="R47" s="64"/>
      <c r="S47" s="64"/>
    </row>
    <row r="48" spans="1:19" ht="18.75" x14ac:dyDescent="0.3">
      <c r="A48" s="64"/>
      <c r="B48" s="64" t="s">
        <v>53</v>
      </c>
      <c r="C48" s="69" t="s">
        <v>55</v>
      </c>
      <c r="D48" s="64"/>
      <c r="E48" s="64"/>
      <c r="F48" s="68"/>
      <c r="G48" s="66"/>
      <c r="H48" s="66"/>
      <c r="I48" s="64"/>
      <c r="J48" s="64"/>
      <c r="K48" s="64"/>
      <c r="L48" s="64"/>
      <c r="M48" s="67"/>
      <c r="N48" s="67"/>
      <c r="O48" s="64"/>
      <c r="P48" s="64"/>
      <c r="Q48" s="64"/>
      <c r="R48" s="64"/>
      <c r="S48" s="64"/>
    </row>
    <row r="49" spans="1:19" ht="18.75" x14ac:dyDescent="0.3">
      <c r="A49" s="64"/>
      <c r="B49" s="64"/>
      <c r="C49" s="64"/>
      <c r="D49" s="64"/>
      <c r="E49" s="64"/>
      <c r="F49" s="65"/>
      <c r="G49" s="66"/>
      <c r="H49" s="66"/>
      <c r="I49" s="64"/>
      <c r="J49" s="64"/>
      <c r="K49" s="64"/>
      <c r="L49" s="64"/>
      <c r="M49" s="67"/>
      <c r="N49" s="67"/>
      <c r="O49" s="64"/>
      <c r="P49" s="64"/>
      <c r="Q49" s="64"/>
      <c r="R49" s="64"/>
      <c r="S49" s="64"/>
    </row>
    <row r="50" spans="1:19" ht="18.75" x14ac:dyDescent="0.3">
      <c r="A50" s="64"/>
      <c r="B50" s="64"/>
      <c r="C50" s="64"/>
      <c r="D50" s="64"/>
      <c r="E50" s="64"/>
      <c r="F50" s="65"/>
      <c r="G50" s="66"/>
      <c r="H50" s="66"/>
      <c r="I50" s="64"/>
      <c r="J50" s="64"/>
      <c r="K50" s="64"/>
      <c r="L50" s="64"/>
      <c r="M50" s="67"/>
      <c r="N50" s="67"/>
      <c r="O50" s="64"/>
      <c r="P50" s="64"/>
      <c r="Q50" s="64"/>
      <c r="R50" s="64"/>
      <c r="S50" s="64"/>
    </row>
    <row r="51" spans="1:19" ht="18.75" x14ac:dyDescent="0.3">
      <c r="A51" s="64"/>
      <c r="B51" s="64"/>
      <c r="C51" s="64"/>
      <c r="D51" s="64"/>
      <c r="E51" s="64"/>
      <c r="F51" s="65"/>
      <c r="G51" s="66"/>
      <c r="H51" s="66"/>
      <c r="I51" s="64"/>
      <c r="J51" s="64"/>
      <c r="K51" s="64"/>
      <c r="L51" s="64"/>
      <c r="M51" s="67"/>
      <c r="N51" s="67"/>
      <c r="O51" s="64"/>
      <c r="P51" s="64"/>
      <c r="Q51" s="64"/>
      <c r="R51" s="64"/>
      <c r="S51" s="64"/>
    </row>
    <row r="52" spans="1:19" ht="18.75" x14ac:dyDescent="0.3">
      <c r="A52" s="64"/>
      <c r="B52" s="64"/>
      <c r="C52" s="64"/>
      <c r="D52" s="64"/>
      <c r="E52" s="64"/>
      <c r="F52" s="65"/>
      <c r="G52" s="66"/>
      <c r="H52" s="66"/>
      <c r="I52" s="64"/>
      <c r="J52" s="64"/>
      <c r="K52" s="64"/>
      <c r="L52" s="64"/>
      <c r="M52" s="67"/>
      <c r="N52" s="67"/>
      <c r="O52" s="64"/>
      <c r="P52" s="64"/>
      <c r="Q52" s="64"/>
      <c r="R52" s="64"/>
      <c r="S52" s="64"/>
    </row>
    <row r="53" spans="1:19" ht="18.75" x14ac:dyDescent="0.3">
      <c r="A53" s="64"/>
      <c r="B53" s="64"/>
      <c r="C53" s="64"/>
      <c r="D53" s="64"/>
      <c r="E53" s="64"/>
      <c r="F53" s="65"/>
      <c r="G53" s="66"/>
      <c r="H53" s="66"/>
      <c r="I53" s="64"/>
      <c r="J53" s="64"/>
      <c r="K53" s="64"/>
      <c r="L53" s="64"/>
      <c r="M53" s="67"/>
      <c r="N53" s="67"/>
      <c r="O53" s="64"/>
      <c r="P53" s="64"/>
      <c r="Q53" s="64"/>
      <c r="R53" s="64"/>
      <c r="S53" s="64"/>
    </row>
  </sheetData>
  <mergeCells count="12">
    <mergeCell ref="A42:G42"/>
    <mergeCell ref="B2:G2"/>
    <mergeCell ref="A5:G5"/>
    <mergeCell ref="A6:G6"/>
    <mergeCell ref="A29:F29"/>
    <mergeCell ref="A30:H30"/>
    <mergeCell ref="A35:F35"/>
    <mergeCell ref="A36:F36"/>
    <mergeCell ref="A38:G38"/>
    <mergeCell ref="A39:G39"/>
    <mergeCell ref="A40:G40"/>
    <mergeCell ref="A41:G41"/>
  </mergeCells>
  <pageMargins left="0.70866141732283472" right="0.19685039370078741" top="0.15748031496062992" bottom="0.15748031496062992" header="0.15748031496062992" footer="0.15748031496062992"/>
  <pageSetup paperSize="9"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3"/>
  <sheetViews>
    <sheetView view="pageBreakPreview" topLeftCell="A13" zoomScale="55" zoomScaleNormal="100" zoomScaleSheetLayoutView="55" workbookViewId="0">
      <selection activeCell="A40" sqref="A40:G40"/>
    </sheetView>
  </sheetViews>
  <sheetFormatPr defaultColWidth="8.85546875" defaultRowHeight="15.75" x14ac:dyDescent="0.25"/>
  <cols>
    <col min="1" max="1" width="5.85546875" style="1" customWidth="1"/>
    <col min="2" max="2" width="55.140625" style="1" customWidth="1"/>
    <col min="3" max="3" width="34.140625" style="1" customWidth="1"/>
    <col min="4" max="4" width="14.7109375" style="1" customWidth="1"/>
    <col min="5" max="5" width="12.42578125" style="1" customWidth="1"/>
    <col min="6" max="6" width="31" style="16" customWidth="1"/>
    <col min="7" max="7" width="26" style="19" customWidth="1"/>
    <col min="8" max="8" width="15.5703125" style="19" hidden="1" customWidth="1"/>
    <col min="9" max="9" width="9.85546875" style="1" hidden="1" customWidth="1"/>
    <col min="10" max="10" width="13.140625" style="1" hidden="1" customWidth="1"/>
    <col min="11" max="11" width="12.5703125" style="1" hidden="1" customWidth="1"/>
    <col min="12" max="12" width="10.85546875" style="1" hidden="1" customWidth="1"/>
    <col min="13" max="14" width="8.85546875" style="21" customWidth="1"/>
    <col min="15" max="25" width="8.85546875" style="1" customWidth="1"/>
    <col min="26" max="26" width="5.85546875" style="1" customWidth="1"/>
    <col min="27" max="27" width="8.140625" style="1" customWidth="1"/>
    <col min="28" max="28" width="48" style="1" customWidth="1"/>
    <col min="29" max="29" width="22.5703125" style="1" customWidth="1"/>
    <col min="30" max="30" width="14.7109375" style="1" customWidth="1"/>
    <col min="31" max="31" width="12.42578125" style="1" customWidth="1"/>
    <col min="32" max="32" width="23.7109375" style="1" customWidth="1"/>
    <col min="33" max="34" width="15.5703125" style="1" customWidth="1"/>
    <col min="35" max="281" width="8.85546875" style="1" customWidth="1"/>
    <col min="282" max="282" width="5.85546875" style="1" customWidth="1"/>
    <col min="283" max="283" width="8.140625" style="1" customWidth="1"/>
    <col min="284" max="284" width="48" style="1" customWidth="1"/>
    <col min="285" max="285" width="22.5703125" style="1" customWidth="1"/>
    <col min="286" max="286" width="14.7109375" style="1" customWidth="1"/>
    <col min="287" max="287" width="12.42578125" style="1" customWidth="1"/>
    <col min="288" max="288" width="23.7109375" style="1" customWidth="1"/>
    <col min="289" max="290" width="15.5703125" style="1" customWidth="1"/>
    <col min="291" max="537" width="8.85546875" style="1" customWidth="1"/>
    <col min="538" max="538" width="5.85546875" style="1" customWidth="1"/>
    <col min="539" max="539" width="8.140625" style="1" customWidth="1"/>
    <col min="540" max="540" width="48" style="1" customWidth="1"/>
    <col min="541" max="541" width="22.5703125" style="1" customWidth="1"/>
    <col min="542" max="542" width="14.7109375" style="1" customWidth="1"/>
    <col min="543" max="543" width="12.42578125" style="1" customWidth="1"/>
    <col min="544" max="544" width="23.7109375" style="1" customWidth="1"/>
    <col min="545" max="546" width="15.5703125" style="1" customWidth="1"/>
    <col min="547" max="793" width="8.85546875" style="1" customWidth="1"/>
    <col min="794" max="794" width="5.85546875" style="1" customWidth="1"/>
    <col min="795" max="795" width="8.140625" style="1" customWidth="1"/>
    <col min="796" max="796" width="48" style="1" customWidth="1"/>
    <col min="797" max="797" width="22.5703125" style="1" customWidth="1"/>
    <col min="798" max="798" width="14.7109375" style="1" customWidth="1"/>
    <col min="799" max="799" width="12.42578125" style="1" customWidth="1"/>
    <col min="800" max="800" width="23.7109375" style="1" customWidth="1"/>
    <col min="801" max="802" width="15.5703125" style="1" customWidth="1"/>
    <col min="803" max="1049" width="8.85546875" style="1" customWidth="1"/>
    <col min="1050" max="1050" width="5.85546875" style="1" customWidth="1"/>
    <col min="1051" max="1051" width="8.140625" style="1" customWidth="1"/>
    <col min="1052" max="1052" width="48" style="1" customWidth="1"/>
    <col min="1053" max="1053" width="22.5703125" style="1" customWidth="1"/>
    <col min="1054" max="1054" width="14.7109375" style="1" customWidth="1"/>
    <col min="1055" max="1055" width="12.42578125" style="1" customWidth="1"/>
    <col min="1056" max="1056" width="23.7109375" style="1" customWidth="1"/>
    <col min="1057" max="1058" width="15.5703125" style="1" customWidth="1"/>
    <col min="1059" max="1305" width="8.85546875" style="1" customWidth="1"/>
    <col min="1306" max="1306" width="5.85546875" style="1" customWidth="1"/>
    <col min="1307" max="1307" width="8.140625" style="1" customWidth="1"/>
    <col min="1308" max="1308" width="48" style="1" customWidth="1"/>
    <col min="1309" max="1309" width="22.5703125" style="1" customWidth="1"/>
    <col min="1310" max="1310" width="14.7109375" style="1" customWidth="1"/>
    <col min="1311" max="1311" width="12.42578125" style="1" customWidth="1"/>
    <col min="1312" max="1312" width="23.7109375" style="1" customWidth="1"/>
    <col min="1313" max="1314" width="15.5703125" style="1" customWidth="1"/>
    <col min="1315" max="1561" width="8.85546875" style="1" customWidth="1"/>
    <col min="1562" max="1562" width="5.85546875" style="1" customWidth="1"/>
    <col min="1563" max="1563" width="8.140625" style="1" customWidth="1"/>
    <col min="1564" max="1564" width="48" style="1" customWidth="1"/>
    <col min="1565" max="1565" width="22.5703125" style="1" customWidth="1"/>
    <col min="1566" max="1566" width="14.7109375" style="1" customWidth="1"/>
    <col min="1567" max="1567" width="12.42578125" style="1" customWidth="1"/>
    <col min="1568" max="1568" width="23.7109375" style="1" customWidth="1"/>
    <col min="1569" max="1570" width="15.5703125" style="1" customWidth="1"/>
    <col min="1571" max="1817" width="8.85546875" style="1" customWidth="1"/>
    <col min="1818" max="1818" width="5.85546875" style="1" customWidth="1"/>
    <col min="1819" max="1819" width="8.140625" style="1" customWidth="1"/>
    <col min="1820" max="1820" width="48" style="1" customWidth="1"/>
    <col min="1821" max="1821" width="22.5703125" style="1" customWidth="1"/>
    <col min="1822" max="1822" width="14.7109375" style="1" customWidth="1"/>
    <col min="1823" max="1823" width="12.42578125" style="1" customWidth="1"/>
    <col min="1824" max="1824" width="23.7109375" style="1" customWidth="1"/>
    <col min="1825" max="1826" width="15.5703125" style="1" customWidth="1"/>
    <col min="1827" max="2073" width="8.85546875" style="1" customWidth="1"/>
    <col min="2074" max="2074" width="5.85546875" style="1" customWidth="1"/>
    <col min="2075" max="2075" width="8.140625" style="1" customWidth="1"/>
    <col min="2076" max="2076" width="48" style="1" customWidth="1"/>
    <col min="2077" max="2077" width="22.5703125" style="1" customWidth="1"/>
    <col min="2078" max="2078" width="14.7109375" style="1" customWidth="1"/>
    <col min="2079" max="2079" width="12.42578125" style="1" customWidth="1"/>
    <col min="2080" max="2080" width="23.7109375" style="1" customWidth="1"/>
    <col min="2081" max="2082" width="15.5703125" style="1" customWidth="1"/>
    <col min="2083" max="2329" width="8.85546875" style="1" customWidth="1"/>
    <col min="2330" max="2330" width="5.85546875" style="1" customWidth="1"/>
    <col min="2331" max="2331" width="8.140625" style="1" customWidth="1"/>
    <col min="2332" max="2332" width="48" style="1" customWidth="1"/>
    <col min="2333" max="2333" width="22.5703125" style="1" customWidth="1"/>
    <col min="2334" max="2334" width="14.7109375" style="1" customWidth="1"/>
    <col min="2335" max="2335" width="12.42578125" style="1" customWidth="1"/>
    <col min="2336" max="2336" width="23.7109375" style="1" customWidth="1"/>
    <col min="2337" max="2338" width="15.5703125" style="1" customWidth="1"/>
    <col min="2339" max="2585" width="8.85546875" style="1" customWidth="1"/>
    <col min="2586" max="2586" width="5.85546875" style="1" customWidth="1"/>
    <col min="2587" max="2587" width="8.140625" style="1" customWidth="1"/>
    <col min="2588" max="2588" width="48" style="1" customWidth="1"/>
    <col min="2589" max="2589" width="22.5703125" style="1" customWidth="1"/>
    <col min="2590" max="2590" width="14.7109375" style="1" customWidth="1"/>
    <col min="2591" max="2591" width="12.42578125" style="1" customWidth="1"/>
    <col min="2592" max="2592" width="23.7109375" style="1" customWidth="1"/>
    <col min="2593" max="2594" width="15.5703125" style="1" customWidth="1"/>
    <col min="2595" max="2841" width="8.85546875" style="1" customWidth="1"/>
    <col min="2842" max="2842" width="5.85546875" style="1" customWidth="1"/>
    <col min="2843" max="2843" width="8.140625" style="1" customWidth="1"/>
    <col min="2844" max="2844" width="48" style="1" customWidth="1"/>
    <col min="2845" max="2845" width="22.5703125" style="1" customWidth="1"/>
    <col min="2846" max="2846" width="14.7109375" style="1" customWidth="1"/>
    <col min="2847" max="2847" width="12.42578125" style="1" customWidth="1"/>
    <col min="2848" max="2848" width="23.7109375" style="1" customWidth="1"/>
    <col min="2849" max="2850" width="15.5703125" style="1" customWidth="1"/>
    <col min="2851" max="3097" width="8.85546875" style="1" customWidth="1"/>
    <col min="3098" max="3098" width="5.85546875" style="1" customWidth="1"/>
    <col min="3099" max="3099" width="8.140625" style="1" customWidth="1"/>
    <col min="3100" max="3100" width="48" style="1" customWidth="1"/>
    <col min="3101" max="3101" width="22.5703125" style="1" customWidth="1"/>
    <col min="3102" max="3102" width="14.7109375" style="1" customWidth="1"/>
    <col min="3103" max="3103" width="12.42578125" style="1" customWidth="1"/>
    <col min="3104" max="3104" width="23.7109375" style="1" customWidth="1"/>
    <col min="3105" max="3106" width="15.5703125" style="1" customWidth="1"/>
    <col min="3107" max="3353" width="8.85546875" style="1" customWidth="1"/>
    <col min="3354" max="3354" width="5.85546875" style="1" customWidth="1"/>
    <col min="3355" max="3355" width="8.140625" style="1" customWidth="1"/>
    <col min="3356" max="3356" width="48" style="1" customWidth="1"/>
    <col min="3357" max="3357" width="22.5703125" style="1" customWidth="1"/>
    <col min="3358" max="3358" width="14.7109375" style="1" customWidth="1"/>
    <col min="3359" max="3359" width="12.42578125" style="1" customWidth="1"/>
    <col min="3360" max="3360" width="23.7109375" style="1" customWidth="1"/>
    <col min="3361" max="3362" width="15.5703125" style="1" customWidth="1"/>
    <col min="3363" max="3609" width="8.85546875" style="1" customWidth="1"/>
    <col min="3610" max="3610" width="5.85546875" style="1" customWidth="1"/>
    <col min="3611" max="3611" width="8.140625" style="1" customWidth="1"/>
    <col min="3612" max="3612" width="48" style="1" customWidth="1"/>
    <col min="3613" max="3613" width="22.5703125" style="1" customWidth="1"/>
    <col min="3614" max="3614" width="14.7109375" style="1" customWidth="1"/>
    <col min="3615" max="3615" width="12.42578125" style="1" customWidth="1"/>
    <col min="3616" max="3616" width="23.7109375" style="1" customWidth="1"/>
    <col min="3617" max="3618" width="15.5703125" style="1" customWidth="1"/>
    <col min="3619" max="3865" width="8.85546875" style="1" customWidth="1"/>
    <col min="3866" max="3866" width="5.85546875" style="1" customWidth="1"/>
    <col min="3867" max="3867" width="8.140625" style="1" customWidth="1"/>
    <col min="3868" max="3868" width="48" style="1" customWidth="1"/>
    <col min="3869" max="3869" width="22.5703125" style="1" customWidth="1"/>
    <col min="3870" max="3870" width="14.7109375" style="1" customWidth="1"/>
    <col min="3871" max="3871" width="12.42578125" style="1" customWidth="1"/>
    <col min="3872" max="3872" width="23.7109375" style="1" customWidth="1"/>
    <col min="3873" max="3874" width="15.5703125" style="1" customWidth="1"/>
    <col min="3875" max="4121" width="8.85546875" style="1" customWidth="1"/>
    <col min="4122" max="4122" width="5.85546875" style="1" customWidth="1"/>
    <col min="4123" max="4123" width="8.140625" style="1" customWidth="1"/>
    <col min="4124" max="4124" width="48" style="1" customWidth="1"/>
    <col min="4125" max="4125" width="22.5703125" style="1" customWidth="1"/>
    <col min="4126" max="4126" width="14.7109375" style="1" customWidth="1"/>
    <col min="4127" max="4127" width="12.42578125" style="1" customWidth="1"/>
    <col min="4128" max="4128" width="23.7109375" style="1" customWidth="1"/>
    <col min="4129" max="4130" width="15.5703125" style="1" customWidth="1"/>
    <col min="4131" max="4377" width="8.85546875" style="1" customWidth="1"/>
    <col min="4378" max="4378" width="5.85546875" style="1" customWidth="1"/>
    <col min="4379" max="4379" width="8.140625" style="1" customWidth="1"/>
    <col min="4380" max="4380" width="48" style="1" customWidth="1"/>
    <col min="4381" max="4381" width="22.5703125" style="1" customWidth="1"/>
    <col min="4382" max="4382" width="14.7109375" style="1" customWidth="1"/>
    <col min="4383" max="4383" width="12.42578125" style="1" customWidth="1"/>
    <col min="4384" max="4384" width="23.7109375" style="1" customWidth="1"/>
    <col min="4385" max="4386" width="15.5703125" style="1" customWidth="1"/>
    <col min="4387" max="4633" width="8.85546875" style="1" customWidth="1"/>
    <col min="4634" max="4634" width="5.85546875" style="1" customWidth="1"/>
    <col min="4635" max="4635" width="8.140625" style="1" customWidth="1"/>
    <col min="4636" max="4636" width="48" style="1" customWidth="1"/>
    <col min="4637" max="4637" width="22.5703125" style="1" customWidth="1"/>
    <col min="4638" max="4638" width="14.7109375" style="1" customWidth="1"/>
    <col min="4639" max="4639" width="12.42578125" style="1" customWidth="1"/>
    <col min="4640" max="4640" width="23.7109375" style="1" customWidth="1"/>
    <col min="4641" max="4642" width="15.5703125" style="1" customWidth="1"/>
    <col min="4643" max="4889" width="8.85546875" style="1" customWidth="1"/>
    <col min="4890" max="4890" width="5.85546875" style="1" customWidth="1"/>
    <col min="4891" max="4891" width="8.140625" style="1" customWidth="1"/>
    <col min="4892" max="4892" width="48" style="1" customWidth="1"/>
    <col min="4893" max="4893" width="22.5703125" style="1" customWidth="1"/>
    <col min="4894" max="4894" width="14.7109375" style="1" customWidth="1"/>
    <col min="4895" max="4895" width="12.42578125" style="1" customWidth="1"/>
    <col min="4896" max="4896" width="23.7109375" style="1" customWidth="1"/>
    <col min="4897" max="4898" width="15.5703125" style="1" customWidth="1"/>
    <col min="4899" max="5145" width="8.85546875" style="1" customWidth="1"/>
    <col min="5146" max="5146" width="5.85546875" style="1" customWidth="1"/>
    <col min="5147" max="5147" width="8.140625" style="1" customWidth="1"/>
    <col min="5148" max="5148" width="48" style="1" customWidth="1"/>
    <col min="5149" max="5149" width="22.5703125" style="1" customWidth="1"/>
    <col min="5150" max="5150" width="14.7109375" style="1" customWidth="1"/>
    <col min="5151" max="5151" width="12.42578125" style="1" customWidth="1"/>
    <col min="5152" max="5152" width="23.7109375" style="1" customWidth="1"/>
    <col min="5153" max="5154" width="15.5703125" style="1" customWidth="1"/>
    <col min="5155" max="5400" width="8.85546875" style="1" customWidth="1"/>
    <col min="5401" max="16384" width="8.85546875" style="1"/>
  </cols>
  <sheetData>
    <row r="1" spans="1:14" s="32" customFormat="1" x14ac:dyDescent="0.25">
      <c r="F1" s="2"/>
      <c r="G1" s="19"/>
      <c r="H1" s="19"/>
      <c r="M1" s="15"/>
      <c r="N1" s="15"/>
    </row>
    <row r="2" spans="1:14" s="55" customFormat="1" ht="55.5" customHeight="1" x14ac:dyDescent="0.25">
      <c r="B2" s="108" t="s">
        <v>81</v>
      </c>
      <c r="C2" s="108"/>
      <c r="D2" s="108"/>
      <c r="E2" s="108"/>
      <c r="F2" s="108"/>
      <c r="G2" s="108"/>
    </row>
    <row r="3" spans="1:14" s="58" customFormat="1" ht="18.75" x14ac:dyDescent="0.3">
      <c r="A3" s="56"/>
      <c r="B3" s="57" t="s">
        <v>47</v>
      </c>
      <c r="C3" s="57"/>
      <c r="D3" s="95"/>
      <c r="E3" s="95"/>
      <c r="F3" s="95"/>
      <c r="G3" s="88">
        <v>44651</v>
      </c>
    </row>
    <row r="4" spans="1:14" s="33" customFormat="1" ht="21" customHeight="1" x14ac:dyDescent="0.25">
      <c r="A4" s="29"/>
      <c r="B4" s="29"/>
      <c r="C4" s="29"/>
      <c r="D4" s="29"/>
      <c r="E4" s="29"/>
      <c r="F4" s="29"/>
      <c r="G4" s="29"/>
      <c r="H4" s="29"/>
      <c r="M4" s="34"/>
      <c r="N4" s="34"/>
    </row>
    <row r="5" spans="1:14" s="32" customFormat="1" ht="108.75" customHeight="1" x14ac:dyDescent="0.3">
      <c r="A5" s="106" t="s">
        <v>68</v>
      </c>
      <c r="B5" s="107"/>
      <c r="C5" s="107"/>
      <c r="D5" s="107"/>
      <c r="E5" s="107"/>
      <c r="F5" s="107"/>
      <c r="G5" s="107"/>
      <c r="H5" s="18"/>
      <c r="J5" s="4"/>
      <c r="K5" s="4"/>
      <c r="M5" s="15"/>
      <c r="N5" s="15"/>
    </row>
    <row r="6" spans="1:14" s="32" customFormat="1" ht="61.5" customHeight="1" x14ac:dyDescent="0.3">
      <c r="A6" s="109" t="s">
        <v>48</v>
      </c>
      <c r="B6" s="110"/>
      <c r="C6" s="110"/>
      <c r="D6" s="110"/>
      <c r="E6" s="110"/>
      <c r="F6" s="110"/>
      <c r="G6" s="110"/>
      <c r="H6" s="30"/>
      <c r="J6" s="31"/>
      <c r="K6" s="31"/>
      <c r="L6" s="31"/>
      <c r="M6" s="15"/>
      <c r="N6" s="15"/>
    </row>
    <row r="7" spans="1:14" s="32" customFormat="1" ht="17.25" customHeight="1" x14ac:dyDescent="0.3">
      <c r="A7" s="59"/>
      <c r="B7" s="60"/>
      <c r="C7" s="60"/>
      <c r="D7" s="60"/>
      <c r="E7" s="60"/>
      <c r="F7" s="60"/>
      <c r="G7" s="60"/>
      <c r="H7" s="30"/>
      <c r="J7" s="31"/>
      <c r="K7" s="31"/>
      <c r="L7" s="31"/>
      <c r="M7" s="15"/>
      <c r="N7" s="15"/>
    </row>
    <row r="8" spans="1:14" ht="45.75" customHeight="1" x14ac:dyDescent="0.25">
      <c r="A8" s="5" t="s">
        <v>0</v>
      </c>
      <c r="B8" s="5" t="s">
        <v>2</v>
      </c>
      <c r="C8" s="5" t="s">
        <v>3</v>
      </c>
      <c r="D8" s="5" t="s">
        <v>4</v>
      </c>
      <c r="E8" s="5" t="s">
        <v>5</v>
      </c>
      <c r="F8" s="6" t="s">
        <v>6</v>
      </c>
      <c r="G8" s="9" t="s">
        <v>8</v>
      </c>
      <c r="H8" s="9" t="s">
        <v>7</v>
      </c>
      <c r="I8" s="20" t="s">
        <v>44</v>
      </c>
      <c r="J8" s="5" t="s">
        <v>1</v>
      </c>
      <c r="K8" s="5"/>
      <c r="L8" s="20"/>
      <c r="M8" s="23"/>
      <c r="N8" s="23"/>
    </row>
    <row r="9" spans="1:14" ht="60.75" customHeight="1" x14ac:dyDescent="0.25">
      <c r="A9" s="5">
        <v>1</v>
      </c>
      <c r="B9" s="7" t="s">
        <v>13</v>
      </c>
      <c r="C9" s="5" t="s">
        <v>14</v>
      </c>
      <c r="D9" s="8">
        <v>0.35</v>
      </c>
      <c r="E9" s="8">
        <v>3785.2</v>
      </c>
      <c r="F9" s="6" t="s">
        <v>15</v>
      </c>
      <c r="G9" s="9">
        <f>D9*E9</f>
        <v>1324.82</v>
      </c>
      <c r="H9" s="9">
        <v>14535.167999999998</v>
      </c>
      <c r="I9" s="24">
        <v>0.32</v>
      </c>
      <c r="J9" s="25"/>
      <c r="K9" s="25"/>
      <c r="L9" s="24"/>
    </row>
    <row r="10" spans="1:14" ht="50.25" customHeight="1" x14ac:dyDescent="0.25">
      <c r="A10" s="5">
        <f t="shared" ref="A10:A28" si="0">A9+1</f>
        <v>2</v>
      </c>
      <c r="B10" s="7" t="s">
        <v>59</v>
      </c>
      <c r="C10" s="5" t="s">
        <v>14</v>
      </c>
      <c r="D10" s="8">
        <v>0.09</v>
      </c>
      <c r="E10" s="8">
        <v>3785.2</v>
      </c>
      <c r="F10" s="6" t="s">
        <v>15</v>
      </c>
      <c r="G10" s="9">
        <f t="shared" ref="G10:G28" si="1">D10*E10</f>
        <v>340.66799999999995</v>
      </c>
      <c r="H10" s="9">
        <v>3633.7919999999995</v>
      </c>
      <c r="I10" s="24">
        <v>0.08</v>
      </c>
      <c r="J10" s="25"/>
      <c r="K10" s="25"/>
      <c r="L10" s="24"/>
    </row>
    <row r="11" spans="1:14" ht="59.25" customHeight="1" x14ac:dyDescent="0.25">
      <c r="A11" s="5">
        <f t="shared" si="0"/>
        <v>3</v>
      </c>
      <c r="B11" s="7" t="s">
        <v>17</v>
      </c>
      <c r="C11" s="5" t="s">
        <v>16</v>
      </c>
      <c r="D11" s="8">
        <v>0.17</v>
      </c>
      <c r="E11" s="8">
        <v>3785.2</v>
      </c>
      <c r="F11" s="6" t="s">
        <v>15</v>
      </c>
      <c r="G11" s="9">
        <f t="shared" si="1"/>
        <v>643.48400000000004</v>
      </c>
      <c r="H11" s="9">
        <v>6813.36</v>
      </c>
      <c r="I11" s="24">
        <v>0.15</v>
      </c>
      <c r="J11" s="25"/>
      <c r="K11" s="25"/>
      <c r="L11" s="24"/>
    </row>
    <row r="12" spans="1:14" ht="57" customHeight="1" x14ac:dyDescent="0.25">
      <c r="A12" s="5">
        <f t="shared" si="0"/>
        <v>4</v>
      </c>
      <c r="B12" s="7" t="s">
        <v>18</v>
      </c>
      <c r="C12" s="5" t="s">
        <v>19</v>
      </c>
      <c r="D12" s="8">
        <v>7.0000000000000007E-2</v>
      </c>
      <c r="E12" s="8">
        <v>3785.2</v>
      </c>
      <c r="F12" s="6" t="s">
        <v>15</v>
      </c>
      <c r="G12" s="9">
        <f t="shared" si="1"/>
        <v>264.964</v>
      </c>
      <c r="H12" s="9">
        <v>3179.5680000000002</v>
      </c>
      <c r="I12" s="24">
        <v>7.0000000000000007E-2</v>
      </c>
      <c r="J12" s="25"/>
      <c r="K12" s="25"/>
      <c r="L12" s="24"/>
    </row>
    <row r="13" spans="1:14" ht="71.25" customHeight="1" x14ac:dyDescent="0.25">
      <c r="A13" s="5">
        <f t="shared" si="0"/>
        <v>5</v>
      </c>
      <c r="B13" s="7" t="s">
        <v>20</v>
      </c>
      <c r="C13" s="5" t="s">
        <v>21</v>
      </c>
      <c r="D13" s="8">
        <v>0.04</v>
      </c>
      <c r="E13" s="8">
        <v>3785.2</v>
      </c>
      <c r="F13" s="6" t="s">
        <v>15</v>
      </c>
      <c r="G13" s="9">
        <f t="shared" si="1"/>
        <v>151.40799999999999</v>
      </c>
      <c r="H13" s="9">
        <v>1816.8959999999997</v>
      </c>
      <c r="I13" s="24">
        <v>0.04</v>
      </c>
      <c r="J13" s="25"/>
      <c r="K13" s="25"/>
      <c r="L13" s="24"/>
    </row>
    <row r="14" spans="1:14" ht="57" customHeight="1" x14ac:dyDescent="0.25">
      <c r="A14" s="5">
        <f t="shared" si="0"/>
        <v>6</v>
      </c>
      <c r="B14" s="7" t="s">
        <v>23</v>
      </c>
      <c r="C14" s="5" t="s">
        <v>24</v>
      </c>
      <c r="D14" s="8">
        <v>0.21</v>
      </c>
      <c r="E14" s="8">
        <v>3785.2</v>
      </c>
      <c r="F14" s="6" t="s">
        <v>15</v>
      </c>
      <c r="G14" s="9">
        <f t="shared" si="1"/>
        <v>794.89199999999994</v>
      </c>
      <c r="H14" s="9">
        <v>8630.2559999999994</v>
      </c>
      <c r="I14" s="24">
        <v>0.19</v>
      </c>
      <c r="J14" s="25"/>
      <c r="K14" s="25"/>
      <c r="L14" s="24"/>
    </row>
    <row r="15" spans="1:14" ht="53.25" customHeight="1" x14ac:dyDescent="0.25">
      <c r="A15" s="5">
        <f t="shared" si="0"/>
        <v>7</v>
      </c>
      <c r="B15" s="7" t="s">
        <v>60</v>
      </c>
      <c r="C15" s="5" t="s">
        <v>26</v>
      </c>
      <c r="D15" s="8">
        <v>0.19</v>
      </c>
      <c r="E15" s="8">
        <v>3785.2</v>
      </c>
      <c r="F15" s="6" t="s">
        <v>15</v>
      </c>
      <c r="G15" s="9">
        <f t="shared" si="1"/>
        <v>719.18799999999999</v>
      </c>
      <c r="H15" s="9">
        <v>7721.8080000000009</v>
      </c>
      <c r="I15" s="24">
        <v>0.17</v>
      </c>
      <c r="J15" s="25"/>
      <c r="K15" s="25"/>
      <c r="L15" s="24"/>
    </row>
    <row r="16" spans="1:14" ht="55.5" customHeight="1" x14ac:dyDescent="0.25">
      <c r="A16" s="5">
        <f t="shared" si="0"/>
        <v>8</v>
      </c>
      <c r="B16" s="17" t="s">
        <v>43</v>
      </c>
      <c r="C16" s="5" t="s">
        <v>26</v>
      </c>
      <c r="D16" s="8">
        <v>0.2</v>
      </c>
      <c r="E16" s="8">
        <v>3785.2</v>
      </c>
      <c r="F16" s="6" t="s">
        <v>15</v>
      </c>
      <c r="G16" s="9">
        <f t="shared" si="1"/>
        <v>757.04</v>
      </c>
      <c r="H16" s="9">
        <v>8176.0319999999992</v>
      </c>
      <c r="I16" s="24">
        <v>0.18</v>
      </c>
      <c r="J16" s="25"/>
      <c r="K16" s="25"/>
      <c r="L16" s="24"/>
    </row>
    <row r="17" spans="1:14" ht="33" customHeight="1" x14ac:dyDescent="0.25">
      <c r="A17" s="5">
        <f t="shared" si="0"/>
        <v>9</v>
      </c>
      <c r="B17" s="7" t="s">
        <v>27</v>
      </c>
      <c r="C17" s="5" t="s">
        <v>14</v>
      </c>
      <c r="D17" s="8">
        <v>0.56000000000000005</v>
      </c>
      <c r="E17" s="8">
        <v>3785.2</v>
      </c>
      <c r="F17" s="6" t="s">
        <v>58</v>
      </c>
      <c r="G17" s="9">
        <f t="shared" si="1"/>
        <v>2119.712</v>
      </c>
      <c r="H17" s="9">
        <v>22711.199999999997</v>
      </c>
      <c r="I17" s="24">
        <v>0.49999999999999994</v>
      </c>
      <c r="J17" s="25"/>
      <c r="K17" s="25"/>
      <c r="L17" s="24"/>
    </row>
    <row r="18" spans="1:14" ht="25.5" customHeight="1" x14ac:dyDescent="0.25">
      <c r="A18" s="5">
        <f t="shared" si="0"/>
        <v>10</v>
      </c>
      <c r="B18" s="7" t="s">
        <v>61</v>
      </c>
      <c r="C18" s="5" t="s">
        <v>14</v>
      </c>
      <c r="D18" s="8">
        <v>0.47</v>
      </c>
      <c r="E18" s="8">
        <v>3785.2</v>
      </c>
      <c r="F18" s="6" t="s">
        <v>58</v>
      </c>
      <c r="G18" s="9">
        <f t="shared" si="1"/>
        <v>1779.0439999999999</v>
      </c>
      <c r="H18" s="9">
        <v>19077.407999999999</v>
      </c>
      <c r="I18" s="24">
        <v>0.42</v>
      </c>
      <c r="J18" s="25"/>
      <c r="K18" s="25"/>
      <c r="L18" s="24"/>
    </row>
    <row r="19" spans="1:14" ht="24" customHeight="1" x14ac:dyDescent="0.25">
      <c r="A19" s="5">
        <f t="shared" si="0"/>
        <v>11</v>
      </c>
      <c r="B19" s="7" t="s">
        <v>28</v>
      </c>
      <c r="C19" s="5" t="s">
        <v>26</v>
      </c>
      <c r="D19" s="8">
        <v>0.05</v>
      </c>
      <c r="E19" s="8">
        <v>3785.2</v>
      </c>
      <c r="F19" s="6" t="s">
        <v>29</v>
      </c>
      <c r="G19" s="9">
        <f t="shared" si="1"/>
        <v>189.26</v>
      </c>
      <c r="H19" s="9">
        <v>2271.12</v>
      </c>
      <c r="I19" s="24">
        <v>0.05</v>
      </c>
      <c r="J19" s="25"/>
      <c r="K19" s="25"/>
      <c r="L19" s="24"/>
    </row>
    <row r="20" spans="1:14" ht="81.599999999999994" customHeight="1" x14ac:dyDescent="0.25">
      <c r="A20" s="5">
        <f t="shared" si="0"/>
        <v>12</v>
      </c>
      <c r="B20" s="7" t="s">
        <v>30</v>
      </c>
      <c r="C20" s="5" t="s">
        <v>26</v>
      </c>
      <c r="D20" s="8">
        <v>0.09</v>
      </c>
      <c r="E20" s="8">
        <v>3785.2</v>
      </c>
      <c r="F20" s="6" t="s">
        <v>31</v>
      </c>
      <c r="G20" s="9">
        <f t="shared" si="1"/>
        <v>340.66799999999995</v>
      </c>
      <c r="H20" s="9">
        <v>3482.384</v>
      </c>
      <c r="I20" s="24">
        <v>7.6666666666666675E-2</v>
      </c>
      <c r="J20" s="25"/>
      <c r="K20" s="25"/>
      <c r="L20" s="24"/>
    </row>
    <row r="21" spans="1:14" ht="22.5" customHeight="1" x14ac:dyDescent="0.25">
      <c r="A21" s="5">
        <f t="shared" si="0"/>
        <v>13</v>
      </c>
      <c r="B21" s="28" t="s">
        <v>56</v>
      </c>
      <c r="C21" s="5" t="s">
        <v>32</v>
      </c>
      <c r="D21" s="8">
        <v>0.28000000000000003</v>
      </c>
      <c r="E21" s="8">
        <v>3785.2</v>
      </c>
      <c r="F21" s="6" t="s">
        <v>22</v>
      </c>
      <c r="G21" s="9">
        <f t="shared" si="1"/>
        <v>1059.856</v>
      </c>
      <c r="H21" s="9">
        <v>11355.599999999999</v>
      </c>
      <c r="I21" s="24">
        <v>0.24999999999999997</v>
      </c>
      <c r="J21" s="25"/>
      <c r="K21" s="25"/>
      <c r="L21" s="24"/>
    </row>
    <row r="22" spans="1:14" ht="55.5" customHeight="1" x14ac:dyDescent="0.25">
      <c r="A22" s="5">
        <f t="shared" si="0"/>
        <v>14</v>
      </c>
      <c r="B22" s="7" t="s">
        <v>62</v>
      </c>
      <c r="C22" s="5" t="s">
        <v>24</v>
      </c>
      <c r="D22" s="8">
        <v>2.1</v>
      </c>
      <c r="E22" s="8">
        <v>3785.2</v>
      </c>
      <c r="F22" s="6" t="s">
        <v>58</v>
      </c>
      <c r="G22" s="9">
        <f>D22*E22</f>
        <v>7948.92</v>
      </c>
      <c r="H22" s="9">
        <v>69766.274399999995</v>
      </c>
      <c r="I22" s="24">
        <v>1.535944256578252</v>
      </c>
      <c r="J22" s="25">
        <v>585.70000000000005</v>
      </c>
      <c r="K22" s="25">
        <v>65817.239999999991</v>
      </c>
      <c r="L22" s="24">
        <v>69766.274399999995</v>
      </c>
    </row>
    <row r="23" spans="1:14" ht="31.5" x14ac:dyDescent="0.25">
      <c r="A23" s="5">
        <f t="shared" si="0"/>
        <v>15</v>
      </c>
      <c r="B23" s="7" t="s">
        <v>66</v>
      </c>
      <c r="C23" s="5" t="s">
        <v>63</v>
      </c>
      <c r="D23" s="8">
        <v>3.77</v>
      </c>
      <c r="E23" s="8">
        <v>3785.2</v>
      </c>
      <c r="F23" s="6" t="s">
        <v>33</v>
      </c>
      <c r="G23" s="9">
        <f t="shared" si="1"/>
        <v>14270.204</v>
      </c>
      <c r="H23" s="9">
        <v>94390.92240000001</v>
      </c>
      <c r="I23" s="24">
        <v>2.0780699038359933</v>
      </c>
      <c r="J23" s="25">
        <v>1030.8</v>
      </c>
      <c r="K23" s="25">
        <v>89048.040000000008</v>
      </c>
      <c r="L23" s="24">
        <v>94390.92240000001</v>
      </c>
    </row>
    <row r="24" spans="1:14" ht="31.5" x14ac:dyDescent="0.25">
      <c r="A24" s="5">
        <f>A23+1</f>
        <v>16</v>
      </c>
      <c r="B24" s="11" t="s">
        <v>34</v>
      </c>
      <c r="C24" s="12" t="s">
        <v>35</v>
      </c>
      <c r="D24" s="8">
        <f>7853.72*1.04</f>
        <v>8167.8688000000002</v>
      </c>
      <c r="E24" s="8">
        <v>2</v>
      </c>
      <c r="F24" s="6" t="s">
        <v>58</v>
      </c>
      <c r="G24" s="9">
        <f t="shared" si="1"/>
        <v>16335.7376</v>
      </c>
      <c r="H24" s="9">
        <v>181904.40000000002</v>
      </c>
      <c r="I24" s="24" t="e">
        <v>#DIV/0!</v>
      </c>
      <c r="J24" s="25"/>
      <c r="K24" s="25"/>
      <c r="L24" s="24"/>
    </row>
    <row r="25" spans="1:14" x14ac:dyDescent="0.25">
      <c r="A25" s="5">
        <f t="shared" si="0"/>
        <v>17</v>
      </c>
      <c r="B25" s="11" t="s">
        <v>36</v>
      </c>
      <c r="C25" s="12" t="s">
        <v>14</v>
      </c>
      <c r="D25" s="8">
        <v>1.86</v>
      </c>
      <c r="E25" s="8">
        <v>3785.2</v>
      </c>
      <c r="F25" s="6" t="s">
        <v>58</v>
      </c>
      <c r="G25" s="9">
        <f t="shared" si="1"/>
        <v>7040.4719999999998</v>
      </c>
      <c r="H25" s="9">
        <v>71767.391999999993</v>
      </c>
      <c r="I25" s="24">
        <v>1.5799999999999998</v>
      </c>
      <c r="J25" s="25"/>
      <c r="K25" s="25"/>
      <c r="L25" s="24"/>
    </row>
    <row r="26" spans="1:14" x14ac:dyDescent="0.25">
      <c r="A26" s="5">
        <f t="shared" si="0"/>
        <v>18</v>
      </c>
      <c r="B26" s="11" t="s">
        <v>37</v>
      </c>
      <c r="C26" s="12" t="s">
        <v>38</v>
      </c>
      <c r="D26" s="8">
        <v>0.26</v>
      </c>
      <c r="E26" s="8">
        <v>3785.2</v>
      </c>
      <c r="F26" s="6" t="s">
        <v>58</v>
      </c>
      <c r="G26" s="9">
        <f t="shared" si="1"/>
        <v>984.15199999999993</v>
      </c>
      <c r="H26" s="9">
        <v>5904.9119999999994</v>
      </c>
      <c r="I26" s="24">
        <v>0.13</v>
      </c>
      <c r="J26" s="25"/>
      <c r="K26" s="25"/>
      <c r="L26" s="24"/>
    </row>
    <row r="27" spans="1:14" ht="48.75" customHeight="1" x14ac:dyDescent="0.25">
      <c r="A27" s="5">
        <f t="shared" si="0"/>
        <v>19</v>
      </c>
      <c r="B27" s="36" t="s">
        <v>39</v>
      </c>
      <c r="C27" s="10" t="s">
        <v>14</v>
      </c>
      <c r="D27" s="8">
        <v>1.47</v>
      </c>
      <c r="E27" s="8">
        <v>3785.2</v>
      </c>
      <c r="F27" s="6" t="s">
        <v>58</v>
      </c>
      <c r="G27" s="9">
        <f t="shared" si="1"/>
        <v>5564.2439999999997</v>
      </c>
      <c r="H27" s="9">
        <v>55869.551999999996</v>
      </c>
      <c r="I27" s="24">
        <v>1.23</v>
      </c>
      <c r="J27" s="25"/>
      <c r="K27" s="25"/>
      <c r="L27" s="24"/>
    </row>
    <row r="28" spans="1:14" s="3" customFormat="1" ht="47.25" x14ac:dyDescent="0.25">
      <c r="A28" s="35">
        <f t="shared" si="0"/>
        <v>20</v>
      </c>
      <c r="B28" s="37" t="s">
        <v>69</v>
      </c>
      <c r="C28" s="13" t="s">
        <v>14</v>
      </c>
      <c r="D28" s="14">
        <v>2.82</v>
      </c>
      <c r="E28" s="8">
        <v>3785.2</v>
      </c>
      <c r="F28" s="89" t="s">
        <v>25</v>
      </c>
      <c r="G28" s="9">
        <f t="shared" si="1"/>
        <v>10674.263999999999</v>
      </c>
      <c r="H28" s="9">
        <v>107196.86399999997</v>
      </c>
      <c r="I28" s="24">
        <v>2.36</v>
      </c>
      <c r="J28" s="26"/>
      <c r="K28" s="26"/>
      <c r="L28" s="27"/>
      <c r="M28" s="22"/>
      <c r="N28" s="22"/>
    </row>
    <row r="29" spans="1:14" s="41" customFormat="1" x14ac:dyDescent="0.25">
      <c r="A29" s="111" t="s">
        <v>42</v>
      </c>
      <c r="B29" s="112"/>
      <c r="C29" s="111"/>
      <c r="D29" s="111"/>
      <c r="E29" s="111"/>
      <c r="F29" s="111"/>
      <c r="G29" s="53">
        <f>SUM(G9:G28)-0.02</f>
        <v>73302.977599999998</v>
      </c>
      <c r="H29" s="38">
        <v>790595.48479999998</v>
      </c>
      <c r="I29" s="39">
        <v>21.08</v>
      </c>
      <c r="J29" s="39"/>
      <c r="K29" s="39"/>
      <c r="L29" s="39"/>
      <c r="M29" s="40"/>
      <c r="N29" s="40"/>
    </row>
    <row r="30" spans="1:14" s="3" customFormat="1" x14ac:dyDescent="0.25">
      <c r="A30" s="113" t="s">
        <v>41</v>
      </c>
      <c r="B30" s="113"/>
      <c r="C30" s="113"/>
      <c r="D30" s="113"/>
      <c r="E30" s="113"/>
      <c r="F30" s="113"/>
      <c r="G30" s="113"/>
      <c r="H30" s="113"/>
      <c r="M30" s="22"/>
      <c r="N30" s="22"/>
    </row>
    <row r="31" spans="1:14" s="3" customFormat="1" ht="41.25" customHeight="1" x14ac:dyDescent="0.25">
      <c r="A31" s="42" t="s">
        <v>0</v>
      </c>
      <c r="B31" s="42" t="s">
        <v>2</v>
      </c>
      <c r="C31" s="42" t="s">
        <v>3</v>
      </c>
      <c r="D31" s="42" t="s">
        <v>4</v>
      </c>
      <c r="E31" s="42" t="s">
        <v>5</v>
      </c>
      <c r="F31" s="43" t="s">
        <v>6</v>
      </c>
      <c r="G31" s="26" t="s">
        <v>8</v>
      </c>
      <c r="H31" s="26" t="s">
        <v>7</v>
      </c>
      <c r="I31" s="44" t="s">
        <v>44</v>
      </c>
      <c r="J31" s="42"/>
      <c r="K31" s="42"/>
      <c r="L31" s="45"/>
      <c r="M31" s="22"/>
      <c r="N31" s="22"/>
    </row>
    <row r="32" spans="1:14" s="3" customFormat="1" ht="28.15" customHeight="1" x14ac:dyDescent="0.25">
      <c r="A32" s="42">
        <v>1</v>
      </c>
      <c r="B32" s="46" t="s">
        <v>57</v>
      </c>
      <c r="C32" s="47"/>
      <c r="D32" s="14"/>
      <c r="E32" s="42"/>
      <c r="F32" s="43" t="s">
        <v>65</v>
      </c>
      <c r="G32" s="26">
        <v>0</v>
      </c>
      <c r="H32" s="26">
        <v>126274.27199999997</v>
      </c>
      <c r="I32" s="45">
        <v>2.78</v>
      </c>
      <c r="J32" s="42"/>
      <c r="K32" s="42"/>
      <c r="L32" s="45"/>
      <c r="M32" s="22"/>
      <c r="N32" s="22"/>
    </row>
    <row r="33" spans="1:19" s="3" customFormat="1" ht="36.6" customHeight="1" x14ac:dyDescent="0.25">
      <c r="A33" s="42">
        <v>1</v>
      </c>
      <c r="B33" s="37" t="s">
        <v>9</v>
      </c>
      <c r="C33" s="42" t="s">
        <v>10</v>
      </c>
      <c r="D33" s="14">
        <v>14.62</v>
      </c>
      <c r="E33" s="14">
        <v>1680</v>
      </c>
      <c r="F33" s="43" t="s">
        <v>11</v>
      </c>
      <c r="G33" s="26">
        <v>0</v>
      </c>
      <c r="H33" s="26">
        <v>23620.799999999999</v>
      </c>
      <c r="I33" s="27" t="e">
        <v>#DIV/0!</v>
      </c>
      <c r="J33" s="26"/>
      <c r="K33" s="26"/>
      <c r="L33" s="27"/>
      <c r="M33" s="22"/>
      <c r="N33" s="22"/>
    </row>
    <row r="34" spans="1:19" s="3" customFormat="1" ht="34.5" customHeight="1" x14ac:dyDescent="0.25">
      <c r="A34" s="42">
        <f>A33+1</f>
        <v>2</v>
      </c>
      <c r="B34" s="37" t="s">
        <v>12</v>
      </c>
      <c r="C34" s="42" t="s">
        <v>10</v>
      </c>
      <c r="D34" s="14">
        <v>10.55</v>
      </c>
      <c r="E34" s="14">
        <v>1680</v>
      </c>
      <c r="F34" s="43" t="s">
        <v>11</v>
      </c>
      <c r="G34" s="26">
        <v>0</v>
      </c>
      <c r="H34" s="26">
        <v>17035.2</v>
      </c>
      <c r="I34" s="27" t="e">
        <v>#DIV/0!</v>
      </c>
      <c r="J34" s="26"/>
      <c r="K34" s="26"/>
      <c r="L34" s="27"/>
      <c r="M34" s="22"/>
      <c r="N34" s="22"/>
    </row>
    <row r="35" spans="1:19" s="51" customFormat="1" x14ac:dyDescent="0.25">
      <c r="A35" s="114" t="s">
        <v>42</v>
      </c>
      <c r="B35" s="114"/>
      <c r="C35" s="114"/>
      <c r="D35" s="114"/>
      <c r="E35" s="114"/>
      <c r="F35" s="114"/>
      <c r="G35" s="54">
        <f>SUM(G32:G34)</f>
        <v>0</v>
      </c>
      <c r="H35" s="48">
        <v>166930.27199999997</v>
      </c>
      <c r="I35" s="49"/>
      <c r="J35" s="49"/>
      <c r="K35" s="49"/>
      <c r="L35" s="49"/>
      <c r="M35" s="50"/>
      <c r="N35" s="50"/>
    </row>
    <row r="36" spans="1:19" s="41" customFormat="1" x14ac:dyDescent="0.25">
      <c r="A36" s="111" t="s">
        <v>45</v>
      </c>
      <c r="B36" s="111"/>
      <c r="C36" s="111"/>
      <c r="D36" s="111"/>
      <c r="E36" s="111"/>
      <c r="F36" s="111"/>
      <c r="G36" s="53">
        <f>G29+G35</f>
        <v>73302.977599999998</v>
      </c>
      <c r="H36" s="38">
        <v>957525.75679999997</v>
      </c>
      <c r="I36" s="52"/>
      <c r="J36" s="52"/>
      <c r="K36" s="52"/>
      <c r="L36" s="52"/>
      <c r="M36" s="40"/>
      <c r="N36" s="40"/>
    </row>
    <row r="38" spans="1:19" s="62" customFormat="1" ht="24" customHeight="1" x14ac:dyDescent="0.3">
      <c r="A38" s="106" t="s">
        <v>80</v>
      </c>
      <c r="B38" s="107"/>
      <c r="C38" s="107"/>
      <c r="D38" s="107"/>
      <c r="E38" s="107"/>
      <c r="F38" s="107"/>
      <c r="G38" s="107"/>
      <c r="H38" s="61"/>
      <c r="M38" s="63"/>
      <c r="N38" s="63"/>
    </row>
    <row r="39" spans="1:19" s="62" customFormat="1" ht="23.25" customHeight="1" x14ac:dyDescent="0.3">
      <c r="A39" s="106" t="s">
        <v>82</v>
      </c>
      <c r="B39" s="107"/>
      <c r="C39" s="107"/>
      <c r="D39" s="107"/>
      <c r="E39" s="107"/>
      <c r="F39" s="107"/>
      <c r="G39" s="107"/>
      <c r="H39" s="61"/>
      <c r="M39" s="63"/>
      <c r="N39" s="63"/>
    </row>
    <row r="40" spans="1:19" s="62" customFormat="1" ht="25.5" customHeight="1" x14ac:dyDescent="0.3">
      <c r="A40" s="106" t="s">
        <v>49</v>
      </c>
      <c r="B40" s="107"/>
      <c r="C40" s="107"/>
      <c r="D40" s="107"/>
      <c r="E40" s="107"/>
      <c r="F40" s="107"/>
      <c r="G40" s="107"/>
      <c r="H40" s="61"/>
      <c r="M40" s="63"/>
      <c r="N40" s="63"/>
    </row>
    <row r="41" spans="1:19" s="62" customFormat="1" ht="22.5" customHeight="1" x14ac:dyDescent="0.3">
      <c r="A41" s="106" t="s">
        <v>50</v>
      </c>
      <c r="B41" s="107"/>
      <c r="C41" s="107"/>
      <c r="D41" s="107"/>
      <c r="E41" s="107"/>
      <c r="F41" s="107"/>
      <c r="G41" s="107"/>
      <c r="H41" s="61"/>
      <c r="M41" s="63"/>
      <c r="N41" s="63"/>
    </row>
    <row r="42" spans="1:19" s="62" customFormat="1" ht="45.75" customHeight="1" x14ac:dyDescent="0.3">
      <c r="A42" s="106" t="s">
        <v>51</v>
      </c>
      <c r="B42" s="107"/>
      <c r="C42" s="107"/>
      <c r="D42" s="107"/>
      <c r="E42" s="107"/>
      <c r="F42" s="107"/>
      <c r="G42" s="107"/>
      <c r="H42" s="61"/>
      <c r="M42" s="63"/>
      <c r="N42" s="63"/>
    </row>
    <row r="44" spans="1:19" ht="18.75" x14ac:dyDescent="0.3">
      <c r="A44" s="64"/>
      <c r="B44" s="64"/>
      <c r="C44" s="64" t="s">
        <v>52</v>
      </c>
      <c r="D44" s="64"/>
      <c r="E44" s="64"/>
      <c r="F44" s="65"/>
      <c r="G44" s="66"/>
      <c r="H44" s="66"/>
      <c r="I44" s="64"/>
      <c r="J44" s="64"/>
      <c r="K44" s="64"/>
      <c r="L44" s="64"/>
      <c r="M44" s="67"/>
      <c r="N44" s="67"/>
      <c r="O44" s="64"/>
      <c r="P44" s="64"/>
      <c r="Q44" s="64"/>
      <c r="R44" s="64"/>
      <c r="S44" s="64"/>
    </row>
    <row r="45" spans="1:19" ht="18.75" x14ac:dyDescent="0.3">
      <c r="A45" s="64"/>
      <c r="B45" s="64"/>
      <c r="C45" s="64"/>
      <c r="D45" s="64"/>
      <c r="E45" s="64"/>
      <c r="F45" s="65"/>
      <c r="G45" s="66"/>
      <c r="H45" s="66"/>
      <c r="I45" s="64"/>
      <c r="J45" s="64"/>
      <c r="K45" s="64"/>
      <c r="L45" s="64"/>
      <c r="M45" s="67"/>
      <c r="N45" s="67"/>
      <c r="O45" s="64"/>
      <c r="P45" s="64"/>
      <c r="Q45" s="64"/>
      <c r="R45" s="64"/>
      <c r="S45" s="64"/>
    </row>
    <row r="46" spans="1:19" ht="18.75" x14ac:dyDescent="0.3">
      <c r="A46" s="64"/>
      <c r="B46" s="64" t="s">
        <v>54</v>
      </c>
      <c r="C46" s="64" t="s">
        <v>67</v>
      </c>
      <c r="D46" s="64"/>
      <c r="E46" s="64"/>
      <c r="F46" s="68"/>
      <c r="G46" s="66"/>
      <c r="H46" s="66"/>
      <c r="I46" s="64"/>
      <c r="J46" s="64"/>
      <c r="K46" s="64"/>
      <c r="L46" s="64"/>
      <c r="M46" s="67"/>
      <c r="N46" s="67"/>
      <c r="O46" s="64"/>
      <c r="P46" s="64"/>
      <c r="Q46" s="64"/>
      <c r="R46" s="64"/>
      <c r="S46" s="64"/>
    </row>
    <row r="47" spans="1:19" ht="18.75" x14ac:dyDescent="0.3">
      <c r="A47" s="64"/>
      <c r="B47" s="64"/>
      <c r="C47" s="64"/>
      <c r="D47" s="64"/>
      <c r="E47" s="64"/>
      <c r="F47" s="65"/>
      <c r="G47" s="66"/>
      <c r="H47" s="66"/>
      <c r="I47" s="64"/>
      <c r="J47" s="64"/>
      <c r="K47" s="64"/>
      <c r="L47" s="64"/>
      <c r="M47" s="67"/>
      <c r="N47" s="67"/>
      <c r="O47" s="64"/>
      <c r="P47" s="64"/>
      <c r="Q47" s="64"/>
      <c r="R47" s="64"/>
      <c r="S47" s="64"/>
    </row>
    <row r="48" spans="1:19" ht="18.75" x14ac:dyDescent="0.3">
      <c r="A48" s="64"/>
      <c r="B48" s="64" t="s">
        <v>53</v>
      </c>
      <c r="C48" s="69" t="s">
        <v>55</v>
      </c>
      <c r="D48" s="64"/>
      <c r="E48" s="64"/>
      <c r="F48" s="68"/>
      <c r="G48" s="66"/>
      <c r="H48" s="66"/>
      <c r="I48" s="64"/>
      <c r="J48" s="64"/>
      <c r="K48" s="64"/>
      <c r="L48" s="64"/>
      <c r="M48" s="67"/>
      <c r="N48" s="67"/>
      <c r="O48" s="64"/>
      <c r="P48" s="64"/>
      <c r="Q48" s="64"/>
      <c r="R48" s="64"/>
      <c r="S48" s="64"/>
    </row>
    <row r="49" spans="1:19" ht="18.75" x14ac:dyDescent="0.3">
      <c r="A49" s="64"/>
      <c r="B49" s="64"/>
      <c r="C49" s="64"/>
      <c r="D49" s="64"/>
      <c r="E49" s="64"/>
      <c r="F49" s="65"/>
      <c r="G49" s="66"/>
      <c r="H49" s="66"/>
      <c r="I49" s="64"/>
      <c r="J49" s="64"/>
      <c r="K49" s="64"/>
      <c r="L49" s="64"/>
      <c r="M49" s="67"/>
      <c r="N49" s="67"/>
      <c r="O49" s="64"/>
      <c r="P49" s="64"/>
      <c r="Q49" s="64"/>
      <c r="R49" s="64"/>
      <c r="S49" s="64"/>
    </row>
    <row r="50" spans="1:19" ht="18.75" x14ac:dyDescent="0.3">
      <c r="A50" s="64"/>
      <c r="B50" s="64"/>
      <c r="C50" s="64"/>
      <c r="D50" s="64"/>
      <c r="E50" s="64"/>
      <c r="F50" s="65"/>
      <c r="G50" s="66"/>
      <c r="H50" s="66"/>
      <c r="I50" s="64"/>
      <c r="J50" s="64"/>
      <c r="K50" s="64"/>
      <c r="L50" s="64"/>
      <c r="M50" s="67"/>
      <c r="N50" s="67"/>
      <c r="O50" s="64"/>
      <c r="P50" s="64"/>
      <c r="Q50" s="64"/>
      <c r="R50" s="64"/>
      <c r="S50" s="64"/>
    </row>
    <row r="51" spans="1:19" ht="18.75" x14ac:dyDescent="0.3">
      <c r="A51" s="64"/>
      <c r="B51" s="64"/>
      <c r="C51" s="64"/>
      <c r="D51" s="64"/>
      <c r="E51" s="64"/>
      <c r="F51" s="65"/>
      <c r="G51" s="66"/>
      <c r="H51" s="66"/>
      <c r="I51" s="64"/>
      <c r="J51" s="64"/>
      <c r="K51" s="64"/>
      <c r="L51" s="64"/>
      <c r="M51" s="67"/>
      <c r="N51" s="67"/>
      <c r="O51" s="64"/>
      <c r="P51" s="64"/>
      <c r="Q51" s="64"/>
      <c r="R51" s="64"/>
      <c r="S51" s="64"/>
    </row>
    <row r="52" spans="1:19" ht="18.75" x14ac:dyDescent="0.3">
      <c r="A52" s="64"/>
      <c r="B52" s="64"/>
      <c r="C52" s="64"/>
      <c r="D52" s="64"/>
      <c r="E52" s="64"/>
      <c r="F52" s="65"/>
      <c r="G52" s="66"/>
      <c r="H52" s="66"/>
      <c r="I52" s="64"/>
      <c r="J52" s="64"/>
      <c r="K52" s="64"/>
      <c r="L52" s="64"/>
      <c r="M52" s="67"/>
      <c r="N52" s="67"/>
      <c r="O52" s="64"/>
      <c r="P52" s="64"/>
      <c r="Q52" s="64"/>
      <c r="R52" s="64"/>
      <c r="S52" s="64"/>
    </row>
    <row r="53" spans="1:19" ht="18.75" x14ac:dyDescent="0.3">
      <c r="A53" s="64"/>
      <c r="B53" s="64"/>
      <c r="C53" s="64"/>
      <c r="D53" s="64"/>
      <c r="E53" s="64"/>
      <c r="F53" s="65"/>
      <c r="G53" s="66"/>
      <c r="H53" s="66"/>
      <c r="I53" s="64"/>
      <c r="J53" s="64"/>
      <c r="K53" s="64"/>
      <c r="L53" s="64"/>
      <c r="M53" s="67"/>
      <c r="N53" s="67"/>
      <c r="O53" s="64"/>
      <c r="P53" s="64"/>
      <c r="Q53" s="64"/>
      <c r="R53" s="64"/>
      <c r="S53" s="64"/>
    </row>
  </sheetData>
  <mergeCells count="12">
    <mergeCell ref="A42:G42"/>
    <mergeCell ref="B2:G2"/>
    <mergeCell ref="A5:G5"/>
    <mergeCell ref="A6:G6"/>
    <mergeCell ref="A29:F29"/>
    <mergeCell ref="A30:H30"/>
    <mergeCell ref="A35:F35"/>
    <mergeCell ref="A36:F36"/>
    <mergeCell ref="A38:G38"/>
    <mergeCell ref="A39:G39"/>
    <mergeCell ref="A40:G40"/>
    <mergeCell ref="A41:G41"/>
  </mergeCells>
  <pageMargins left="0.70866141732283472" right="0.19685039370078741" top="0.15748031496062992" bottom="0.15748031496062992" header="0.15748031496062992" footer="0.15748031496062992"/>
  <pageSetup paperSize="9"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3"/>
  <sheetViews>
    <sheetView view="pageBreakPreview" topLeftCell="A19" zoomScale="55" zoomScaleNormal="100" zoomScaleSheetLayoutView="55" workbookViewId="0">
      <selection activeCell="A40" sqref="A40:G40"/>
    </sheetView>
  </sheetViews>
  <sheetFormatPr defaultColWidth="8.85546875" defaultRowHeight="15.75" x14ac:dyDescent="0.25"/>
  <cols>
    <col min="1" max="1" width="5.85546875" style="1" customWidth="1"/>
    <col min="2" max="2" width="55.140625" style="1" customWidth="1"/>
    <col min="3" max="3" width="34.140625" style="1" customWidth="1"/>
    <col min="4" max="4" width="14.7109375" style="1" customWidth="1"/>
    <col min="5" max="5" width="12.42578125" style="1" customWidth="1"/>
    <col min="6" max="6" width="31" style="16" customWidth="1"/>
    <col min="7" max="7" width="26" style="19" customWidth="1"/>
    <col min="8" max="8" width="15.5703125" style="19" hidden="1" customWidth="1"/>
    <col min="9" max="9" width="9.85546875" style="1" hidden="1" customWidth="1"/>
    <col min="10" max="10" width="13.140625" style="1" hidden="1" customWidth="1"/>
    <col min="11" max="11" width="12.5703125" style="1" hidden="1" customWidth="1"/>
    <col min="12" max="12" width="10.85546875" style="1" hidden="1" customWidth="1"/>
    <col min="13" max="14" width="8.85546875" style="21" customWidth="1"/>
    <col min="15" max="25" width="8.85546875" style="1" customWidth="1"/>
    <col min="26" max="26" width="5.85546875" style="1" customWidth="1"/>
    <col min="27" max="27" width="8.140625" style="1" customWidth="1"/>
    <col min="28" max="28" width="48" style="1" customWidth="1"/>
    <col min="29" max="29" width="22.5703125" style="1" customWidth="1"/>
    <col min="30" max="30" width="14.7109375" style="1" customWidth="1"/>
    <col min="31" max="31" width="12.42578125" style="1" customWidth="1"/>
    <col min="32" max="32" width="23.7109375" style="1" customWidth="1"/>
    <col min="33" max="34" width="15.5703125" style="1" customWidth="1"/>
    <col min="35" max="281" width="8.85546875" style="1" customWidth="1"/>
    <col min="282" max="282" width="5.85546875" style="1" customWidth="1"/>
    <col min="283" max="283" width="8.140625" style="1" customWidth="1"/>
    <col min="284" max="284" width="48" style="1" customWidth="1"/>
    <col min="285" max="285" width="22.5703125" style="1" customWidth="1"/>
    <col min="286" max="286" width="14.7109375" style="1" customWidth="1"/>
    <col min="287" max="287" width="12.42578125" style="1" customWidth="1"/>
    <col min="288" max="288" width="23.7109375" style="1" customWidth="1"/>
    <col min="289" max="290" width="15.5703125" style="1" customWidth="1"/>
    <col min="291" max="537" width="8.85546875" style="1" customWidth="1"/>
    <col min="538" max="538" width="5.85546875" style="1" customWidth="1"/>
    <col min="539" max="539" width="8.140625" style="1" customWidth="1"/>
    <col min="540" max="540" width="48" style="1" customWidth="1"/>
    <col min="541" max="541" width="22.5703125" style="1" customWidth="1"/>
    <col min="542" max="542" width="14.7109375" style="1" customWidth="1"/>
    <col min="543" max="543" width="12.42578125" style="1" customWidth="1"/>
    <col min="544" max="544" width="23.7109375" style="1" customWidth="1"/>
    <col min="545" max="546" width="15.5703125" style="1" customWidth="1"/>
    <col min="547" max="793" width="8.85546875" style="1" customWidth="1"/>
    <col min="794" max="794" width="5.85546875" style="1" customWidth="1"/>
    <col min="795" max="795" width="8.140625" style="1" customWidth="1"/>
    <col min="796" max="796" width="48" style="1" customWidth="1"/>
    <col min="797" max="797" width="22.5703125" style="1" customWidth="1"/>
    <col min="798" max="798" width="14.7109375" style="1" customWidth="1"/>
    <col min="799" max="799" width="12.42578125" style="1" customWidth="1"/>
    <col min="800" max="800" width="23.7109375" style="1" customWidth="1"/>
    <col min="801" max="802" width="15.5703125" style="1" customWidth="1"/>
    <col min="803" max="1049" width="8.85546875" style="1" customWidth="1"/>
    <col min="1050" max="1050" width="5.85546875" style="1" customWidth="1"/>
    <col min="1051" max="1051" width="8.140625" style="1" customWidth="1"/>
    <col min="1052" max="1052" width="48" style="1" customWidth="1"/>
    <col min="1053" max="1053" width="22.5703125" style="1" customWidth="1"/>
    <col min="1054" max="1054" width="14.7109375" style="1" customWidth="1"/>
    <col min="1055" max="1055" width="12.42578125" style="1" customWidth="1"/>
    <col min="1056" max="1056" width="23.7109375" style="1" customWidth="1"/>
    <col min="1057" max="1058" width="15.5703125" style="1" customWidth="1"/>
    <col min="1059" max="1305" width="8.85546875" style="1" customWidth="1"/>
    <col min="1306" max="1306" width="5.85546875" style="1" customWidth="1"/>
    <col min="1307" max="1307" width="8.140625" style="1" customWidth="1"/>
    <col min="1308" max="1308" width="48" style="1" customWidth="1"/>
    <col min="1309" max="1309" width="22.5703125" style="1" customWidth="1"/>
    <col min="1310" max="1310" width="14.7109375" style="1" customWidth="1"/>
    <col min="1311" max="1311" width="12.42578125" style="1" customWidth="1"/>
    <col min="1312" max="1312" width="23.7109375" style="1" customWidth="1"/>
    <col min="1313" max="1314" width="15.5703125" style="1" customWidth="1"/>
    <col min="1315" max="1561" width="8.85546875" style="1" customWidth="1"/>
    <col min="1562" max="1562" width="5.85546875" style="1" customWidth="1"/>
    <col min="1563" max="1563" width="8.140625" style="1" customWidth="1"/>
    <col min="1564" max="1564" width="48" style="1" customWidth="1"/>
    <col min="1565" max="1565" width="22.5703125" style="1" customWidth="1"/>
    <col min="1566" max="1566" width="14.7109375" style="1" customWidth="1"/>
    <col min="1567" max="1567" width="12.42578125" style="1" customWidth="1"/>
    <col min="1568" max="1568" width="23.7109375" style="1" customWidth="1"/>
    <col min="1569" max="1570" width="15.5703125" style="1" customWidth="1"/>
    <col min="1571" max="1817" width="8.85546875" style="1" customWidth="1"/>
    <col min="1818" max="1818" width="5.85546875" style="1" customWidth="1"/>
    <col min="1819" max="1819" width="8.140625" style="1" customWidth="1"/>
    <col min="1820" max="1820" width="48" style="1" customWidth="1"/>
    <col min="1821" max="1821" width="22.5703125" style="1" customWidth="1"/>
    <col min="1822" max="1822" width="14.7109375" style="1" customWidth="1"/>
    <col min="1823" max="1823" width="12.42578125" style="1" customWidth="1"/>
    <col min="1824" max="1824" width="23.7109375" style="1" customWidth="1"/>
    <col min="1825" max="1826" width="15.5703125" style="1" customWidth="1"/>
    <col min="1827" max="2073" width="8.85546875" style="1" customWidth="1"/>
    <col min="2074" max="2074" width="5.85546875" style="1" customWidth="1"/>
    <col min="2075" max="2075" width="8.140625" style="1" customWidth="1"/>
    <col min="2076" max="2076" width="48" style="1" customWidth="1"/>
    <col min="2077" max="2077" width="22.5703125" style="1" customWidth="1"/>
    <col min="2078" max="2078" width="14.7109375" style="1" customWidth="1"/>
    <col min="2079" max="2079" width="12.42578125" style="1" customWidth="1"/>
    <col min="2080" max="2080" width="23.7109375" style="1" customWidth="1"/>
    <col min="2081" max="2082" width="15.5703125" style="1" customWidth="1"/>
    <col min="2083" max="2329" width="8.85546875" style="1" customWidth="1"/>
    <col min="2330" max="2330" width="5.85546875" style="1" customWidth="1"/>
    <col min="2331" max="2331" width="8.140625" style="1" customWidth="1"/>
    <col min="2332" max="2332" width="48" style="1" customWidth="1"/>
    <col min="2333" max="2333" width="22.5703125" style="1" customWidth="1"/>
    <col min="2334" max="2334" width="14.7109375" style="1" customWidth="1"/>
    <col min="2335" max="2335" width="12.42578125" style="1" customWidth="1"/>
    <col min="2336" max="2336" width="23.7109375" style="1" customWidth="1"/>
    <col min="2337" max="2338" width="15.5703125" style="1" customWidth="1"/>
    <col min="2339" max="2585" width="8.85546875" style="1" customWidth="1"/>
    <col min="2586" max="2586" width="5.85546875" style="1" customWidth="1"/>
    <col min="2587" max="2587" width="8.140625" style="1" customWidth="1"/>
    <col min="2588" max="2588" width="48" style="1" customWidth="1"/>
    <col min="2589" max="2589" width="22.5703125" style="1" customWidth="1"/>
    <col min="2590" max="2590" width="14.7109375" style="1" customWidth="1"/>
    <col min="2591" max="2591" width="12.42578125" style="1" customWidth="1"/>
    <col min="2592" max="2592" width="23.7109375" style="1" customWidth="1"/>
    <col min="2593" max="2594" width="15.5703125" style="1" customWidth="1"/>
    <col min="2595" max="2841" width="8.85546875" style="1" customWidth="1"/>
    <col min="2842" max="2842" width="5.85546875" style="1" customWidth="1"/>
    <col min="2843" max="2843" width="8.140625" style="1" customWidth="1"/>
    <col min="2844" max="2844" width="48" style="1" customWidth="1"/>
    <col min="2845" max="2845" width="22.5703125" style="1" customWidth="1"/>
    <col min="2846" max="2846" width="14.7109375" style="1" customWidth="1"/>
    <col min="2847" max="2847" width="12.42578125" style="1" customWidth="1"/>
    <col min="2848" max="2848" width="23.7109375" style="1" customWidth="1"/>
    <col min="2849" max="2850" width="15.5703125" style="1" customWidth="1"/>
    <col min="2851" max="3097" width="8.85546875" style="1" customWidth="1"/>
    <col min="3098" max="3098" width="5.85546875" style="1" customWidth="1"/>
    <col min="3099" max="3099" width="8.140625" style="1" customWidth="1"/>
    <col min="3100" max="3100" width="48" style="1" customWidth="1"/>
    <col min="3101" max="3101" width="22.5703125" style="1" customWidth="1"/>
    <col min="3102" max="3102" width="14.7109375" style="1" customWidth="1"/>
    <col min="3103" max="3103" width="12.42578125" style="1" customWidth="1"/>
    <col min="3104" max="3104" width="23.7109375" style="1" customWidth="1"/>
    <col min="3105" max="3106" width="15.5703125" style="1" customWidth="1"/>
    <col min="3107" max="3353" width="8.85546875" style="1" customWidth="1"/>
    <col min="3354" max="3354" width="5.85546875" style="1" customWidth="1"/>
    <col min="3355" max="3355" width="8.140625" style="1" customWidth="1"/>
    <col min="3356" max="3356" width="48" style="1" customWidth="1"/>
    <col min="3357" max="3357" width="22.5703125" style="1" customWidth="1"/>
    <col min="3358" max="3358" width="14.7109375" style="1" customWidth="1"/>
    <col min="3359" max="3359" width="12.42578125" style="1" customWidth="1"/>
    <col min="3360" max="3360" width="23.7109375" style="1" customWidth="1"/>
    <col min="3361" max="3362" width="15.5703125" style="1" customWidth="1"/>
    <col min="3363" max="3609" width="8.85546875" style="1" customWidth="1"/>
    <col min="3610" max="3610" width="5.85546875" style="1" customWidth="1"/>
    <col min="3611" max="3611" width="8.140625" style="1" customWidth="1"/>
    <col min="3612" max="3612" width="48" style="1" customWidth="1"/>
    <col min="3613" max="3613" width="22.5703125" style="1" customWidth="1"/>
    <col min="3614" max="3614" width="14.7109375" style="1" customWidth="1"/>
    <col min="3615" max="3615" width="12.42578125" style="1" customWidth="1"/>
    <col min="3616" max="3616" width="23.7109375" style="1" customWidth="1"/>
    <col min="3617" max="3618" width="15.5703125" style="1" customWidth="1"/>
    <col min="3619" max="3865" width="8.85546875" style="1" customWidth="1"/>
    <col min="3866" max="3866" width="5.85546875" style="1" customWidth="1"/>
    <col min="3867" max="3867" width="8.140625" style="1" customWidth="1"/>
    <col min="3868" max="3868" width="48" style="1" customWidth="1"/>
    <col min="3869" max="3869" width="22.5703125" style="1" customWidth="1"/>
    <col min="3870" max="3870" width="14.7109375" style="1" customWidth="1"/>
    <col min="3871" max="3871" width="12.42578125" style="1" customWidth="1"/>
    <col min="3872" max="3872" width="23.7109375" style="1" customWidth="1"/>
    <col min="3873" max="3874" width="15.5703125" style="1" customWidth="1"/>
    <col min="3875" max="4121" width="8.85546875" style="1" customWidth="1"/>
    <col min="4122" max="4122" width="5.85546875" style="1" customWidth="1"/>
    <col min="4123" max="4123" width="8.140625" style="1" customWidth="1"/>
    <col min="4124" max="4124" width="48" style="1" customWidth="1"/>
    <col min="4125" max="4125" width="22.5703125" style="1" customWidth="1"/>
    <col min="4126" max="4126" width="14.7109375" style="1" customWidth="1"/>
    <col min="4127" max="4127" width="12.42578125" style="1" customWidth="1"/>
    <col min="4128" max="4128" width="23.7109375" style="1" customWidth="1"/>
    <col min="4129" max="4130" width="15.5703125" style="1" customWidth="1"/>
    <col min="4131" max="4377" width="8.85546875" style="1" customWidth="1"/>
    <col min="4378" max="4378" width="5.85546875" style="1" customWidth="1"/>
    <col min="4379" max="4379" width="8.140625" style="1" customWidth="1"/>
    <col min="4380" max="4380" width="48" style="1" customWidth="1"/>
    <col min="4381" max="4381" width="22.5703125" style="1" customWidth="1"/>
    <col min="4382" max="4382" width="14.7109375" style="1" customWidth="1"/>
    <col min="4383" max="4383" width="12.42578125" style="1" customWidth="1"/>
    <col min="4384" max="4384" width="23.7109375" style="1" customWidth="1"/>
    <col min="4385" max="4386" width="15.5703125" style="1" customWidth="1"/>
    <col min="4387" max="4633" width="8.85546875" style="1" customWidth="1"/>
    <col min="4634" max="4634" width="5.85546875" style="1" customWidth="1"/>
    <col min="4635" max="4635" width="8.140625" style="1" customWidth="1"/>
    <col min="4636" max="4636" width="48" style="1" customWidth="1"/>
    <col min="4637" max="4637" width="22.5703125" style="1" customWidth="1"/>
    <col min="4638" max="4638" width="14.7109375" style="1" customWidth="1"/>
    <col min="4639" max="4639" width="12.42578125" style="1" customWidth="1"/>
    <col min="4640" max="4640" width="23.7109375" style="1" customWidth="1"/>
    <col min="4641" max="4642" width="15.5703125" style="1" customWidth="1"/>
    <col min="4643" max="4889" width="8.85546875" style="1" customWidth="1"/>
    <col min="4890" max="4890" width="5.85546875" style="1" customWidth="1"/>
    <col min="4891" max="4891" width="8.140625" style="1" customWidth="1"/>
    <col min="4892" max="4892" width="48" style="1" customWidth="1"/>
    <col min="4893" max="4893" width="22.5703125" style="1" customWidth="1"/>
    <col min="4894" max="4894" width="14.7109375" style="1" customWidth="1"/>
    <col min="4895" max="4895" width="12.42578125" style="1" customWidth="1"/>
    <col min="4896" max="4896" width="23.7109375" style="1" customWidth="1"/>
    <col min="4897" max="4898" width="15.5703125" style="1" customWidth="1"/>
    <col min="4899" max="5145" width="8.85546875" style="1" customWidth="1"/>
    <col min="5146" max="5146" width="5.85546875" style="1" customWidth="1"/>
    <col min="5147" max="5147" width="8.140625" style="1" customWidth="1"/>
    <col min="5148" max="5148" width="48" style="1" customWidth="1"/>
    <col min="5149" max="5149" width="22.5703125" style="1" customWidth="1"/>
    <col min="5150" max="5150" width="14.7109375" style="1" customWidth="1"/>
    <col min="5151" max="5151" width="12.42578125" style="1" customWidth="1"/>
    <col min="5152" max="5152" width="23.7109375" style="1" customWidth="1"/>
    <col min="5153" max="5154" width="15.5703125" style="1" customWidth="1"/>
    <col min="5155" max="5400" width="8.85546875" style="1" customWidth="1"/>
    <col min="5401" max="16384" width="8.85546875" style="1"/>
  </cols>
  <sheetData>
    <row r="1" spans="1:14" s="32" customFormat="1" x14ac:dyDescent="0.25">
      <c r="F1" s="2"/>
      <c r="G1" s="19"/>
      <c r="H1" s="19"/>
      <c r="M1" s="15"/>
      <c r="N1" s="15"/>
    </row>
    <row r="2" spans="1:14" s="55" customFormat="1" ht="55.5" customHeight="1" x14ac:dyDescent="0.25">
      <c r="B2" s="108" t="s">
        <v>84</v>
      </c>
      <c r="C2" s="108"/>
      <c r="D2" s="108"/>
      <c r="E2" s="108"/>
      <c r="F2" s="108"/>
      <c r="G2" s="108"/>
    </row>
    <row r="3" spans="1:14" s="58" customFormat="1" ht="18.75" x14ac:dyDescent="0.3">
      <c r="A3" s="56"/>
      <c r="B3" s="57" t="s">
        <v>47</v>
      </c>
      <c r="C3" s="57"/>
      <c r="D3" s="96"/>
      <c r="E3" s="96"/>
      <c r="F3" s="96"/>
      <c r="G3" s="88">
        <v>44681</v>
      </c>
    </row>
    <row r="4" spans="1:14" s="33" customFormat="1" ht="21" customHeight="1" x14ac:dyDescent="0.25">
      <c r="A4" s="29"/>
      <c r="B4" s="29"/>
      <c r="C4" s="29"/>
      <c r="D4" s="29"/>
      <c r="E4" s="29"/>
      <c r="F4" s="29"/>
      <c r="G4" s="29"/>
      <c r="H4" s="29"/>
      <c r="M4" s="34"/>
      <c r="N4" s="34"/>
    </row>
    <row r="5" spans="1:14" s="32" customFormat="1" ht="108.75" customHeight="1" x14ac:dyDescent="0.3">
      <c r="A5" s="106" t="s">
        <v>68</v>
      </c>
      <c r="B5" s="107"/>
      <c r="C5" s="107"/>
      <c r="D5" s="107"/>
      <c r="E5" s="107"/>
      <c r="F5" s="107"/>
      <c r="G5" s="107"/>
      <c r="H5" s="18"/>
      <c r="J5" s="4"/>
      <c r="K5" s="4"/>
      <c r="M5" s="15"/>
      <c r="N5" s="15"/>
    </row>
    <row r="6" spans="1:14" s="32" customFormat="1" ht="61.5" customHeight="1" x14ac:dyDescent="0.3">
      <c r="A6" s="109" t="s">
        <v>48</v>
      </c>
      <c r="B6" s="110"/>
      <c r="C6" s="110"/>
      <c r="D6" s="110"/>
      <c r="E6" s="110"/>
      <c r="F6" s="110"/>
      <c r="G6" s="110"/>
      <c r="H6" s="30"/>
      <c r="J6" s="31"/>
      <c r="K6" s="31"/>
      <c r="L6" s="31"/>
      <c r="M6" s="15"/>
      <c r="N6" s="15"/>
    </row>
    <row r="7" spans="1:14" s="32" customFormat="1" ht="17.25" customHeight="1" x14ac:dyDescent="0.3">
      <c r="A7" s="59"/>
      <c r="B7" s="60"/>
      <c r="C7" s="60"/>
      <c r="D7" s="60"/>
      <c r="E7" s="60"/>
      <c r="F7" s="60"/>
      <c r="G7" s="60"/>
      <c r="H7" s="30"/>
      <c r="J7" s="31"/>
      <c r="K7" s="31"/>
      <c r="L7" s="31"/>
      <c r="M7" s="15"/>
      <c r="N7" s="15"/>
    </row>
    <row r="8" spans="1:14" ht="45.75" customHeight="1" x14ac:dyDescent="0.25">
      <c r="A8" s="5" t="s">
        <v>0</v>
      </c>
      <c r="B8" s="5" t="s">
        <v>2</v>
      </c>
      <c r="C8" s="5" t="s">
        <v>3</v>
      </c>
      <c r="D8" s="5" t="s">
        <v>4</v>
      </c>
      <c r="E8" s="5" t="s">
        <v>5</v>
      </c>
      <c r="F8" s="6" t="s">
        <v>6</v>
      </c>
      <c r="G8" s="9" t="s">
        <v>8</v>
      </c>
      <c r="H8" s="9" t="s">
        <v>7</v>
      </c>
      <c r="I8" s="20" t="s">
        <v>44</v>
      </c>
      <c r="J8" s="5" t="s">
        <v>1</v>
      </c>
      <c r="K8" s="5"/>
      <c r="L8" s="20"/>
      <c r="M8" s="23"/>
      <c r="N8" s="23"/>
    </row>
    <row r="9" spans="1:14" ht="60.75" customHeight="1" x14ac:dyDescent="0.25">
      <c r="A9" s="5">
        <v>1</v>
      </c>
      <c r="B9" s="7" t="s">
        <v>13</v>
      </c>
      <c r="C9" s="5" t="s">
        <v>14</v>
      </c>
      <c r="D9" s="8">
        <v>0.35</v>
      </c>
      <c r="E9" s="8">
        <v>3785.2</v>
      </c>
      <c r="F9" s="6" t="s">
        <v>15</v>
      </c>
      <c r="G9" s="9">
        <f>D9*E9</f>
        <v>1324.82</v>
      </c>
      <c r="H9" s="9">
        <v>14535.167999999998</v>
      </c>
      <c r="I9" s="24">
        <v>0.32</v>
      </c>
      <c r="J9" s="25"/>
      <c r="K9" s="25"/>
      <c r="L9" s="24"/>
    </row>
    <row r="10" spans="1:14" ht="50.25" customHeight="1" x14ac:dyDescent="0.25">
      <c r="A10" s="5">
        <f t="shared" ref="A10:A28" si="0">A9+1</f>
        <v>2</v>
      </c>
      <c r="B10" s="7" t="s">
        <v>59</v>
      </c>
      <c r="C10" s="5" t="s">
        <v>14</v>
      </c>
      <c r="D10" s="8">
        <v>0.09</v>
      </c>
      <c r="E10" s="8">
        <v>3785.2</v>
      </c>
      <c r="F10" s="6" t="s">
        <v>15</v>
      </c>
      <c r="G10" s="9">
        <f t="shared" ref="G10:G28" si="1">D10*E10</f>
        <v>340.66799999999995</v>
      </c>
      <c r="H10" s="9">
        <v>3633.7919999999995</v>
      </c>
      <c r="I10" s="24">
        <v>0.08</v>
      </c>
      <c r="J10" s="25"/>
      <c r="K10" s="25"/>
      <c r="L10" s="24"/>
    </row>
    <row r="11" spans="1:14" ht="59.25" customHeight="1" x14ac:dyDescent="0.25">
      <c r="A11" s="5">
        <f t="shared" si="0"/>
        <v>3</v>
      </c>
      <c r="B11" s="7" t="s">
        <v>17</v>
      </c>
      <c r="C11" s="5" t="s">
        <v>16</v>
      </c>
      <c r="D11" s="8">
        <v>0.17</v>
      </c>
      <c r="E11" s="8">
        <v>3785.2</v>
      </c>
      <c r="F11" s="6" t="s">
        <v>15</v>
      </c>
      <c r="G11" s="9">
        <f t="shared" si="1"/>
        <v>643.48400000000004</v>
      </c>
      <c r="H11" s="9">
        <v>6813.36</v>
      </c>
      <c r="I11" s="24">
        <v>0.15</v>
      </c>
      <c r="J11" s="25"/>
      <c r="K11" s="25"/>
      <c r="L11" s="24"/>
    </row>
    <row r="12" spans="1:14" ht="57" customHeight="1" x14ac:dyDescent="0.25">
      <c r="A12" s="5">
        <f t="shared" si="0"/>
        <v>4</v>
      </c>
      <c r="B12" s="7" t="s">
        <v>18</v>
      </c>
      <c r="C12" s="5" t="s">
        <v>19</v>
      </c>
      <c r="D12" s="8">
        <v>7.0000000000000007E-2</v>
      </c>
      <c r="E12" s="8">
        <v>3785.2</v>
      </c>
      <c r="F12" s="6" t="s">
        <v>15</v>
      </c>
      <c r="G12" s="9">
        <f t="shared" si="1"/>
        <v>264.964</v>
      </c>
      <c r="H12" s="9">
        <v>3179.5680000000002</v>
      </c>
      <c r="I12" s="24">
        <v>7.0000000000000007E-2</v>
      </c>
      <c r="J12" s="25"/>
      <c r="K12" s="25"/>
      <c r="L12" s="24"/>
    </row>
    <row r="13" spans="1:14" ht="71.25" customHeight="1" x14ac:dyDescent="0.25">
      <c r="A13" s="5">
        <f t="shared" si="0"/>
        <v>5</v>
      </c>
      <c r="B13" s="7" t="s">
        <v>20</v>
      </c>
      <c r="C13" s="5" t="s">
        <v>21</v>
      </c>
      <c r="D13" s="8">
        <v>0.04</v>
      </c>
      <c r="E13" s="8">
        <v>3785.2</v>
      </c>
      <c r="F13" s="6" t="s">
        <v>15</v>
      </c>
      <c r="G13" s="9">
        <f t="shared" si="1"/>
        <v>151.40799999999999</v>
      </c>
      <c r="H13" s="9">
        <v>1816.8959999999997</v>
      </c>
      <c r="I13" s="24">
        <v>0.04</v>
      </c>
      <c r="J13" s="25"/>
      <c r="K13" s="25"/>
      <c r="L13" s="24"/>
    </row>
    <row r="14" spans="1:14" ht="57" customHeight="1" x14ac:dyDescent="0.25">
      <c r="A14" s="5">
        <f t="shared" si="0"/>
        <v>6</v>
      </c>
      <c r="B14" s="7" t="s">
        <v>23</v>
      </c>
      <c r="C14" s="5" t="s">
        <v>24</v>
      </c>
      <c r="D14" s="8">
        <v>0.21</v>
      </c>
      <c r="E14" s="8">
        <v>3785.2</v>
      </c>
      <c r="F14" s="6" t="s">
        <v>15</v>
      </c>
      <c r="G14" s="9">
        <f t="shared" si="1"/>
        <v>794.89199999999994</v>
      </c>
      <c r="H14" s="9">
        <v>8630.2559999999994</v>
      </c>
      <c r="I14" s="24">
        <v>0.19</v>
      </c>
      <c r="J14" s="25"/>
      <c r="K14" s="25"/>
      <c r="L14" s="24"/>
    </row>
    <row r="15" spans="1:14" ht="53.25" customHeight="1" x14ac:dyDescent="0.25">
      <c r="A15" s="5">
        <f t="shared" si="0"/>
        <v>7</v>
      </c>
      <c r="B15" s="7" t="s">
        <v>60</v>
      </c>
      <c r="C15" s="5" t="s">
        <v>26</v>
      </c>
      <c r="D15" s="8">
        <v>0.19</v>
      </c>
      <c r="E15" s="8">
        <v>3785.2</v>
      </c>
      <c r="F15" s="6" t="s">
        <v>15</v>
      </c>
      <c r="G15" s="9">
        <f t="shared" si="1"/>
        <v>719.18799999999999</v>
      </c>
      <c r="H15" s="9">
        <v>7721.8080000000009</v>
      </c>
      <c r="I15" s="24">
        <v>0.17</v>
      </c>
      <c r="J15" s="25"/>
      <c r="K15" s="25"/>
      <c r="L15" s="24"/>
    </row>
    <row r="16" spans="1:14" ht="55.5" customHeight="1" x14ac:dyDescent="0.25">
      <c r="A16" s="5">
        <f t="shared" si="0"/>
        <v>8</v>
      </c>
      <c r="B16" s="17" t="s">
        <v>43</v>
      </c>
      <c r="C16" s="5" t="s">
        <v>26</v>
      </c>
      <c r="D16" s="8">
        <v>0.2</v>
      </c>
      <c r="E16" s="8">
        <v>3785.2</v>
      </c>
      <c r="F16" s="6" t="s">
        <v>15</v>
      </c>
      <c r="G16" s="9">
        <f t="shared" si="1"/>
        <v>757.04</v>
      </c>
      <c r="H16" s="9">
        <v>8176.0319999999992</v>
      </c>
      <c r="I16" s="24">
        <v>0.18</v>
      </c>
      <c r="J16" s="25"/>
      <c r="K16" s="25"/>
      <c r="L16" s="24"/>
    </row>
    <row r="17" spans="1:14" ht="33" customHeight="1" x14ac:dyDescent="0.25">
      <c r="A17" s="5">
        <f t="shared" si="0"/>
        <v>9</v>
      </c>
      <c r="B17" s="7" t="s">
        <v>27</v>
      </c>
      <c r="C17" s="5" t="s">
        <v>14</v>
      </c>
      <c r="D17" s="8">
        <v>0.56000000000000005</v>
      </c>
      <c r="E17" s="8">
        <v>3785.2</v>
      </c>
      <c r="F17" s="6" t="s">
        <v>58</v>
      </c>
      <c r="G17" s="9">
        <f t="shared" si="1"/>
        <v>2119.712</v>
      </c>
      <c r="H17" s="9">
        <v>22711.199999999997</v>
      </c>
      <c r="I17" s="24">
        <v>0.49999999999999994</v>
      </c>
      <c r="J17" s="25"/>
      <c r="K17" s="25"/>
      <c r="L17" s="24"/>
    </row>
    <row r="18" spans="1:14" ht="25.5" customHeight="1" x14ac:dyDescent="0.25">
      <c r="A18" s="5">
        <f t="shared" si="0"/>
        <v>10</v>
      </c>
      <c r="B18" s="7" t="s">
        <v>61</v>
      </c>
      <c r="C18" s="5" t="s">
        <v>14</v>
      </c>
      <c r="D18" s="8">
        <v>0.47</v>
      </c>
      <c r="E18" s="8">
        <v>3785.2</v>
      </c>
      <c r="F18" s="6" t="s">
        <v>58</v>
      </c>
      <c r="G18" s="9">
        <f t="shared" si="1"/>
        <v>1779.0439999999999</v>
      </c>
      <c r="H18" s="9">
        <v>19077.407999999999</v>
      </c>
      <c r="I18" s="24">
        <v>0.42</v>
      </c>
      <c r="J18" s="25"/>
      <c r="K18" s="25"/>
      <c r="L18" s="24"/>
    </row>
    <row r="19" spans="1:14" ht="24" customHeight="1" x14ac:dyDescent="0.25">
      <c r="A19" s="5">
        <f t="shared" si="0"/>
        <v>11</v>
      </c>
      <c r="B19" s="7" t="s">
        <v>28</v>
      </c>
      <c r="C19" s="5" t="s">
        <v>26</v>
      </c>
      <c r="D19" s="8">
        <v>0.05</v>
      </c>
      <c r="E19" s="8">
        <v>3785.2</v>
      </c>
      <c r="F19" s="6" t="s">
        <v>29</v>
      </c>
      <c r="G19" s="9">
        <f t="shared" si="1"/>
        <v>189.26</v>
      </c>
      <c r="H19" s="9">
        <v>2271.12</v>
      </c>
      <c r="I19" s="24">
        <v>0.05</v>
      </c>
      <c r="J19" s="25"/>
      <c r="K19" s="25"/>
      <c r="L19" s="24"/>
    </row>
    <row r="20" spans="1:14" ht="81.599999999999994" customHeight="1" x14ac:dyDescent="0.25">
      <c r="A20" s="5">
        <f t="shared" si="0"/>
        <v>12</v>
      </c>
      <c r="B20" s="7" t="s">
        <v>30</v>
      </c>
      <c r="C20" s="5" t="s">
        <v>26</v>
      </c>
      <c r="D20" s="8">
        <v>0.09</v>
      </c>
      <c r="E20" s="8">
        <v>3785.2</v>
      </c>
      <c r="F20" s="6" t="s">
        <v>31</v>
      </c>
      <c r="G20" s="9">
        <f t="shared" si="1"/>
        <v>340.66799999999995</v>
      </c>
      <c r="H20" s="9">
        <v>3482.384</v>
      </c>
      <c r="I20" s="24">
        <v>7.6666666666666675E-2</v>
      </c>
      <c r="J20" s="25"/>
      <c r="K20" s="25"/>
      <c r="L20" s="24"/>
    </row>
    <row r="21" spans="1:14" ht="22.5" customHeight="1" x14ac:dyDescent="0.25">
      <c r="A21" s="5">
        <f t="shared" si="0"/>
        <v>13</v>
      </c>
      <c r="B21" s="28" t="s">
        <v>56</v>
      </c>
      <c r="C21" s="5" t="s">
        <v>32</v>
      </c>
      <c r="D21" s="8">
        <v>0.28000000000000003</v>
      </c>
      <c r="E21" s="8">
        <v>3785.2</v>
      </c>
      <c r="F21" s="6" t="s">
        <v>22</v>
      </c>
      <c r="G21" s="9">
        <f t="shared" si="1"/>
        <v>1059.856</v>
      </c>
      <c r="H21" s="9">
        <v>11355.599999999999</v>
      </c>
      <c r="I21" s="24">
        <v>0.24999999999999997</v>
      </c>
      <c r="J21" s="25"/>
      <c r="K21" s="25"/>
      <c r="L21" s="24"/>
    </row>
    <row r="22" spans="1:14" ht="55.5" customHeight="1" x14ac:dyDescent="0.25">
      <c r="A22" s="5">
        <f t="shared" si="0"/>
        <v>14</v>
      </c>
      <c r="B22" s="7" t="s">
        <v>62</v>
      </c>
      <c r="C22" s="5" t="s">
        <v>24</v>
      </c>
      <c r="D22" s="8">
        <v>2.1</v>
      </c>
      <c r="E22" s="8">
        <v>3785.2</v>
      </c>
      <c r="F22" s="6" t="s">
        <v>58</v>
      </c>
      <c r="G22" s="9">
        <f>D22*E22</f>
        <v>7948.92</v>
      </c>
      <c r="H22" s="9">
        <v>69766.274399999995</v>
      </c>
      <c r="I22" s="24">
        <v>1.535944256578252</v>
      </c>
      <c r="J22" s="25">
        <v>585.70000000000005</v>
      </c>
      <c r="K22" s="25">
        <v>65817.239999999991</v>
      </c>
      <c r="L22" s="24">
        <v>69766.274399999995</v>
      </c>
    </row>
    <row r="23" spans="1:14" ht="31.5" x14ac:dyDescent="0.25">
      <c r="A23" s="5">
        <f t="shared" si="0"/>
        <v>15</v>
      </c>
      <c r="B23" s="7" t="s">
        <v>66</v>
      </c>
      <c r="C23" s="5" t="s">
        <v>63</v>
      </c>
      <c r="D23" s="8">
        <v>3.77</v>
      </c>
      <c r="E23" s="8">
        <v>3785.2</v>
      </c>
      <c r="F23" s="6" t="s">
        <v>33</v>
      </c>
      <c r="G23" s="9">
        <f t="shared" si="1"/>
        <v>14270.204</v>
      </c>
      <c r="H23" s="9">
        <v>94390.92240000001</v>
      </c>
      <c r="I23" s="24">
        <v>2.0780699038359933</v>
      </c>
      <c r="J23" s="25">
        <v>1030.8</v>
      </c>
      <c r="K23" s="25">
        <v>89048.040000000008</v>
      </c>
      <c r="L23" s="24">
        <v>94390.92240000001</v>
      </c>
    </row>
    <row r="24" spans="1:14" ht="31.5" x14ac:dyDescent="0.25">
      <c r="A24" s="5">
        <f>A23+1</f>
        <v>16</v>
      </c>
      <c r="B24" s="11" t="s">
        <v>34</v>
      </c>
      <c r="C24" s="12" t="s">
        <v>35</v>
      </c>
      <c r="D24" s="8">
        <f>7853.72*1.04</f>
        <v>8167.8688000000002</v>
      </c>
      <c r="E24" s="8">
        <v>2</v>
      </c>
      <c r="F24" s="6" t="s">
        <v>58</v>
      </c>
      <c r="G24" s="9">
        <f t="shared" si="1"/>
        <v>16335.7376</v>
      </c>
      <c r="H24" s="9">
        <v>181904.40000000002</v>
      </c>
      <c r="I24" s="24" t="e">
        <v>#DIV/0!</v>
      </c>
      <c r="J24" s="25"/>
      <c r="K24" s="25"/>
      <c r="L24" s="24"/>
    </row>
    <row r="25" spans="1:14" x14ac:dyDescent="0.25">
      <c r="A25" s="5">
        <f t="shared" si="0"/>
        <v>17</v>
      </c>
      <c r="B25" s="11" t="s">
        <v>36</v>
      </c>
      <c r="C25" s="12" t="s">
        <v>14</v>
      </c>
      <c r="D25" s="8">
        <v>1.86</v>
      </c>
      <c r="E25" s="8">
        <v>3785.2</v>
      </c>
      <c r="F25" s="6" t="s">
        <v>58</v>
      </c>
      <c r="G25" s="9">
        <f t="shared" si="1"/>
        <v>7040.4719999999998</v>
      </c>
      <c r="H25" s="9">
        <v>71767.391999999993</v>
      </c>
      <c r="I25" s="24">
        <v>1.5799999999999998</v>
      </c>
      <c r="J25" s="25"/>
      <c r="K25" s="25"/>
      <c r="L25" s="24"/>
    </row>
    <row r="26" spans="1:14" x14ac:dyDescent="0.25">
      <c r="A26" s="5">
        <f t="shared" si="0"/>
        <v>18</v>
      </c>
      <c r="B26" s="11" t="s">
        <v>37</v>
      </c>
      <c r="C26" s="12" t="s">
        <v>38</v>
      </c>
      <c r="D26" s="8">
        <v>0.26</v>
      </c>
      <c r="E26" s="8">
        <v>3785.2</v>
      </c>
      <c r="F26" s="6" t="s">
        <v>58</v>
      </c>
      <c r="G26" s="9">
        <f t="shared" si="1"/>
        <v>984.15199999999993</v>
      </c>
      <c r="H26" s="9">
        <v>5904.9119999999994</v>
      </c>
      <c r="I26" s="24">
        <v>0.13</v>
      </c>
      <c r="J26" s="25"/>
      <c r="K26" s="25"/>
      <c r="L26" s="24"/>
    </row>
    <row r="27" spans="1:14" ht="48.75" customHeight="1" x14ac:dyDescent="0.25">
      <c r="A27" s="5">
        <f t="shared" si="0"/>
        <v>19</v>
      </c>
      <c r="B27" s="36" t="s">
        <v>39</v>
      </c>
      <c r="C27" s="10" t="s">
        <v>14</v>
      </c>
      <c r="D27" s="8">
        <v>1.47</v>
      </c>
      <c r="E27" s="8">
        <v>3785.2</v>
      </c>
      <c r="F27" s="6" t="s">
        <v>58</v>
      </c>
      <c r="G27" s="9">
        <f t="shared" si="1"/>
        <v>5564.2439999999997</v>
      </c>
      <c r="H27" s="9">
        <v>55869.551999999996</v>
      </c>
      <c r="I27" s="24">
        <v>1.23</v>
      </c>
      <c r="J27" s="25"/>
      <c r="K27" s="25"/>
      <c r="L27" s="24"/>
    </row>
    <row r="28" spans="1:14" s="3" customFormat="1" ht="47.25" x14ac:dyDescent="0.25">
      <c r="A28" s="35">
        <f t="shared" si="0"/>
        <v>20</v>
      </c>
      <c r="B28" s="37" t="s">
        <v>69</v>
      </c>
      <c r="C28" s="13" t="s">
        <v>14</v>
      </c>
      <c r="D28" s="14">
        <v>2.82</v>
      </c>
      <c r="E28" s="8">
        <v>3785.2</v>
      </c>
      <c r="F28" s="89" t="s">
        <v>25</v>
      </c>
      <c r="G28" s="9">
        <f t="shared" si="1"/>
        <v>10674.263999999999</v>
      </c>
      <c r="H28" s="9">
        <v>107196.86399999997</v>
      </c>
      <c r="I28" s="24">
        <v>2.36</v>
      </c>
      <c r="J28" s="26"/>
      <c r="K28" s="26"/>
      <c r="L28" s="27"/>
      <c r="M28" s="22"/>
      <c r="N28" s="22"/>
    </row>
    <row r="29" spans="1:14" s="41" customFormat="1" x14ac:dyDescent="0.25">
      <c r="A29" s="111" t="s">
        <v>42</v>
      </c>
      <c r="B29" s="112"/>
      <c r="C29" s="111"/>
      <c r="D29" s="111"/>
      <c r="E29" s="111"/>
      <c r="F29" s="111"/>
      <c r="G29" s="53">
        <f>SUM(G9:G28)-0.02</f>
        <v>73302.977599999998</v>
      </c>
      <c r="H29" s="38">
        <v>790595.48479999998</v>
      </c>
      <c r="I29" s="39">
        <v>21.08</v>
      </c>
      <c r="J29" s="39"/>
      <c r="K29" s="39"/>
      <c r="L29" s="39"/>
      <c r="M29" s="40"/>
      <c r="N29" s="40"/>
    </row>
    <row r="30" spans="1:14" s="3" customFormat="1" x14ac:dyDescent="0.25">
      <c r="A30" s="113" t="s">
        <v>41</v>
      </c>
      <c r="B30" s="113"/>
      <c r="C30" s="113"/>
      <c r="D30" s="113"/>
      <c r="E30" s="113"/>
      <c r="F30" s="113"/>
      <c r="G30" s="113"/>
      <c r="H30" s="113"/>
      <c r="M30" s="22"/>
      <c r="N30" s="22"/>
    </row>
    <row r="31" spans="1:14" s="3" customFormat="1" ht="41.25" customHeight="1" x14ac:dyDescent="0.25">
      <c r="A31" s="42" t="s">
        <v>0</v>
      </c>
      <c r="B31" s="42" t="s">
        <v>2</v>
      </c>
      <c r="C31" s="42" t="s">
        <v>3</v>
      </c>
      <c r="D31" s="42" t="s">
        <v>4</v>
      </c>
      <c r="E31" s="42" t="s">
        <v>5</v>
      </c>
      <c r="F31" s="43" t="s">
        <v>6</v>
      </c>
      <c r="G31" s="26" t="s">
        <v>8</v>
      </c>
      <c r="H31" s="26" t="s">
        <v>7</v>
      </c>
      <c r="I31" s="44" t="s">
        <v>44</v>
      </c>
      <c r="J31" s="42"/>
      <c r="K31" s="42"/>
      <c r="L31" s="45"/>
      <c r="M31" s="22"/>
      <c r="N31" s="22"/>
    </row>
    <row r="32" spans="1:14" s="3" customFormat="1" ht="28.15" customHeight="1" x14ac:dyDescent="0.25">
      <c r="A32" s="42">
        <v>1</v>
      </c>
      <c r="B32" s="46" t="s">
        <v>57</v>
      </c>
      <c r="C32" s="47"/>
      <c r="D32" s="14"/>
      <c r="E32" s="42"/>
      <c r="F32" s="43" t="s">
        <v>65</v>
      </c>
      <c r="G32" s="26">
        <v>1055.5899999999999</v>
      </c>
      <c r="H32" s="26">
        <v>126274.27199999997</v>
      </c>
      <c r="I32" s="45">
        <v>2.78</v>
      </c>
      <c r="J32" s="42"/>
      <c r="K32" s="42"/>
      <c r="L32" s="45"/>
      <c r="M32" s="22"/>
      <c r="N32" s="22"/>
    </row>
    <row r="33" spans="1:19" s="3" customFormat="1" ht="36.6" customHeight="1" x14ac:dyDescent="0.25">
      <c r="A33" s="42">
        <v>1</v>
      </c>
      <c r="B33" s="37" t="s">
        <v>9</v>
      </c>
      <c r="C33" s="42" t="s">
        <v>10</v>
      </c>
      <c r="D33" s="14">
        <v>14.62</v>
      </c>
      <c r="E33" s="14">
        <v>1680</v>
      </c>
      <c r="F33" s="43" t="s">
        <v>11</v>
      </c>
      <c r="G33" s="26">
        <v>0</v>
      </c>
      <c r="H33" s="26">
        <v>23620.799999999999</v>
      </c>
      <c r="I33" s="27" t="e">
        <v>#DIV/0!</v>
      </c>
      <c r="J33" s="26"/>
      <c r="K33" s="26"/>
      <c r="L33" s="27"/>
      <c r="M33" s="22"/>
      <c r="N33" s="22"/>
    </row>
    <row r="34" spans="1:19" s="3" customFormat="1" ht="34.5" customHeight="1" x14ac:dyDescent="0.25">
      <c r="A34" s="42">
        <f>A33+1</f>
        <v>2</v>
      </c>
      <c r="B34" s="37" t="s">
        <v>12</v>
      </c>
      <c r="C34" s="42" t="s">
        <v>10</v>
      </c>
      <c r="D34" s="14">
        <v>10.55</v>
      </c>
      <c r="E34" s="14">
        <v>1680</v>
      </c>
      <c r="F34" s="43" t="s">
        <v>11</v>
      </c>
      <c r="G34" s="26">
        <v>0</v>
      </c>
      <c r="H34" s="26">
        <v>17035.2</v>
      </c>
      <c r="I34" s="27" t="e">
        <v>#DIV/0!</v>
      </c>
      <c r="J34" s="26"/>
      <c r="K34" s="26"/>
      <c r="L34" s="27"/>
      <c r="M34" s="22"/>
      <c r="N34" s="22"/>
    </row>
    <row r="35" spans="1:19" s="51" customFormat="1" x14ac:dyDescent="0.25">
      <c r="A35" s="114" t="s">
        <v>42</v>
      </c>
      <c r="B35" s="114"/>
      <c r="C35" s="114"/>
      <c r="D35" s="114"/>
      <c r="E35" s="114"/>
      <c r="F35" s="114"/>
      <c r="G35" s="54">
        <f>SUM(G32:G34)</f>
        <v>1055.5899999999999</v>
      </c>
      <c r="H35" s="48">
        <v>166930.27199999997</v>
      </c>
      <c r="I35" s="49"/>
      <c r="J35" s="49"/>
      <c r="K35" s="49"/>
      <c r="L35" s="49"/>
      <c r="M35" s="50"/>
      <c r="N35" s="50"/>
    </row>
    <row r="36" spans="1:19" s="41" customFormat="1" x14ac:dyDescent="0.25">
      <c r="A36" s="111" t="s">
        <v>45</v>
      </c>
      <c r="B36" s="111"/>
      <c r="C36" s="111"/>
      <c r="D36" s="111"/>
      <c r="E36" s="111"/>
      <c r="F36" s="111"/>
      <c r="G36" s="53">
        <f>G29+G35</f>
        <v>74358.567599999995</v>
      </c>
      <c r="H36" s="38">
        <v>957525.75679999997</v>
      </c>
      <c r="I36" s="52"/>
      <c r="J36" s="52"/>
      <c r="K36" s="52"/>
      <c r="L36" s="52"/>
      <c r="M36" s="40"/>
      <c r="N36" s="40"/>
    </row>
    <row r="38" spans="1:19" s="62" customFormat="1" ht="24" customHeight="1" x14ac:dyDescent="0.3">
      <c r="A38" s="106" t="s">
        <v>83</v>
      </c>
      <c r="B38" s="107"/>
      <c r="C38" s="107"/>
      <c r="D38" s="107"/>
      <c r="E38" s="107"/>
      <c r="F38" s="107"/>
      <c r="G38" s="107"/>
      <c r="H38" s="61"/>
      <c r="M38" s="63"/>
      <c r="N38" s="63"/>
    </row>
    <row r="39" spans="1:19" s="62" customFormat="1" ht="23.25" customHeight="1" x14ac:dyDescent="0.3">
      <c r="A39" s="106" t="s">
        <v>85</v>
      </c>
      <c r="B39" s="107"/>
      <c r="C39" s="107"/>
      <c r="D39" s="107"/>
      <c r="E39" s="107"/>
      <c r="F39" s="107"/>
      <c r="G39" s="107"/>
      <c r="H39" s="61"/>
      <c r="M39" s="63"/>
      <c r="N39" s="63"/>
    </row>
    <row r="40" spans="1:19" s="62" customFormat="1" ht="25.5" customHeight="1" x14ac:dyDescent="0.3">
      <c r="A40" s="106" t="s">
        <v>49</v>
      </c>
      <c r="B40" s="107"/>
      <c r="C40" s="107"/>
      <c r="D40" s="107"/>
      <c r="E40" s="107"/>
      <c r="F40" s="107"/>
      <c r="G40" s="107"/>
      <c r="H40" s="61"/>
      <c r="M40" s="63"/>
      <c r="N40" s="63"/>
    </row>
    <row r="41" spans="1:19" s="62" customFormat="1" ht="22.5" customHeight="1" x14ac:dyDescent="0.3">
      <c r="A41" s="106" t="s">
        <v>50</v>
      </c>
      <c r="B41" s="107"/>
      <c r="C41" s="107"/>
      <c r="D41" s="107"/>
      <c r="E41" s="107"/>
      <c r="F41" s="107"/>
      <c r="G41" s="107"/>
      <c r="H41" s="61"/>
      <c r="M41" s="63"/>
      <c r="N41" s="63"/>
    </row>
    <row r="42" spans="1:19" s="62" customFormat="1" ht="45.75" customHeight="1" x14ac:dyDescent="0.3">
      <c r="A42" s="106" t="s">
        <v>51</v>
      </c>
      <c r="B42" s="107"/>
      <c r="C42" s="107"/>
      <c r="D42" s="107"/>
      <c r="E42" s="107"/>
      <c r="F42" s="107"/>
      <c r="G42" s="107"/>
      <c r="H42" s="61"/>
      <c r="M42" s="63"/>
      <c r="N42" s="63"/>
    </row>
    <row r="44" spans="1:19" ht="18.75" x14ac:dyDescent="0.3">
      <c r="A44" s="64"/>
      <c r="B44" s="64"/>
      <c r="C44" s="64" t="s">
        <v>52</v>
      </c>
      <c r="D44" s="64"/>
      <c r="E44" s="64"/>
      <c r="F44" s="65"/>
      <c r="G44" s="66"/>
      <c r="H44" s="66"/>
      <c r="I44" s="64"/>
      <c r="J44" s="64"/>
      <c r="K44" s="64"/>
      <c r="L44" s="64"/>
      <c r="M44" s="67"/>
      <c r="N44" s="67"/>
      <c r="O44" s="64"/>
      <c r="P44" s="64"/>
      <c r="Q44" s="64"/>
      <c r="R44" s="64"/>
      <c r="S44" s="64"/>
    </row>
    <row r="45" spans="1:19" ht="18.75" x14ac:dyDescent="0.3">
      <c r="A45" s="64"/>
      <c r="B45" s="64"/>
      <c r="C45" s="64"/>
      <c r="D45" s="64"/>
      <c r="E45" s="64"/>
      <c r="F45" s="65"/>
      <c r="G45" s="66"/>
      <c r="H45" s="66"/>
      <c r="I45" s="64"/>
      <c r="J45" s="64"/>
      <c r="K45" s="64"/>
      <c r="L45" s="64"/>
      <c r="M45" s="67"/>
      <c r="N45" s="67"/>
      <c r="O45" s="64"/>
      <c r="P45" s="64"/>
      <c r="Q45" s="64"/>
      <c r="R45" s="64"/>
      <c r="S45" s="64"/>
    </row>
    <row r="46" spans="1:19" ht="18.75" x14ac:dyDescent="0.3">
      <c r="A46" s="64"/>
      <c r="B46" s="64" t="s">
        <v>54</v>
      </c>
      <c r="C46" s="64" t="s">
        <v>67</v>
      </c>
      <c r="D46" s="64"/>
      <c r="E46" s="64"/>
      <c r="F46" s="68"/>
      <c r="G46" s="66"/>
      <c r="H46" s="66"/>
      <c r="I46" s="64"/>
      <c r="J46" s="64"/>
      <c r="K46" s="64"/>
      <c r="L46" s="64"/>
      <c r="M46" s="67"/>
      <c r="N46" s="67"/>
      <c r="O46" s="64"/>
      <c r="P46" s="64"/>
      <c r="Q46" s="64"/>
      <c r="R46" s="64"/>
      <c r="S46" s="64"/>
    </row>
    <row r="47" spans="1:19" ht="18.75" x14ac:dyDescent="0.3">
      <c r="A47" s="64"/>
      <c r="B47" s="64"/>
      <c r="C47" s="64"/>
      <c r="D47" s="64"/>
      <c r="E47" s="64"/>
      <c r="F47" s="65"/>
      <c r="G47" s="66"/>
      <c r="H47" s="66"/>
      <c r="I47" s="64"/>
      <c r="J47" s="64"/>
      <c r="K47" s="64"/>
      <c r="L47" s="64"/>
      <c r="M47" s="67"/>
      <c r="N47" s="67"/>
      <c r="O47" s="64"/>
      <c r="P47" s="64"/>
      <c r="Q47" s="64"/>
      <c r="R47" s="64"/>
      <c r="S47" s="64"/>
    </row>
    <row r="48" spans="1:19" ht="18.75" x14ac:dyDescent="0.3">
      <c r="A48" s="64"/>
      <c r="B48" s="64" t="s">
        <v>53</v>
      </c>
      <c r="C48" s="69" t="s">
        <v>55</v>
      </c>
      <c r="D48" s="64"/>
      <c r="E48" s="64"/>
      <c r="F48" s="68"/>
      <c r="G48" s="66"/>
      <c r="H48" s="66"/>
      <c r="I48" s="64"/>
      <c r="J48" s="64"/>
      <c r="K48" s="64"/>
      <c r="L48" s="64"/>
      <c r="M48" s="67"/>
      <c r="N48" s="67"/>
      <c r="O48" s="64"/>
      <c r="P48" s="64"/>
      <c r="Q48" s="64"/>
      <c r="R48" s="64"/>
      <c r="S48" s="64"/>
    </row>
    <row r="49" spans="1:19" ht="18.75" x14ac:dyDescent="0.3">
      <c r="A49" s="64"/>
      <c r="B49" s="64"/>
      <c r="C49" s="64"/>
      <c r="D49" s="64"/>
      <c r="E49" s="64"/>
      <c r="F49" s="65"/>
      <c r="G49" s="66"/>
      <c r="H49" s="66"/>
      <c r="I49" s="64"/>
      <c r="J49" s="64"/>
      <c r="K49" s="64"/>
      <c r="L49" s="64"/>
      <c r="M49" s="67"/>
      <c r="N49" s="67"/>
      <c r="O49" s="64"/>
      <c r="P49" s="64"/>
      <c r="Q49" s="64"/>
      <c r="R49" s="64"/>
      <c r="S49" s="64"/>
    </row>
    <row r="50" spans="1:19" ht="18.75" x14ac:dyDescent="0.3">
      <c r="A50" s="64"/>
      <c r="B50" s="64"/>
      <c r="C50" s="64"/>
      <c r="D50" s="64"/>
      <c r="E50" s="64"/>
      <c r="F50" s="65"/>
      <c r="G50" s="66"/>
      <c r="H50" s="66"/>
      <c r="I50" s="64"/>
      <c r="J50" s="64"/>
      <c r="K50" s="64"/>
      <c r="L50" s="64"/>
      <c r="M50" s="67"/>
      <c r="N50" s="67"/>
      <c r="O50" s="64"/>
      <c r="P50" s="64"/>
      <c r="Q50" s="64"/>
      <c r="R50" s="64"/>
      <c r="S50" s="64"/>
    </row>
    <row r="51" spans="1:19" ht="18.75" x14ac:dyDescent="0.3">
      <c r="A51" s="64"/>
      <c r="B51" s="64"/>
      <c r="C51" s="64"/>
      <c r="D51" s="64"/>
      <c r="E51" s="64"/>
      <c r="F51" s="65"/>
      <c r="G51" s="66"/>
      <c r="H51" s="66"/>
      <c r="I51" s="64"/>
      <c r="J51" s="64"/>
      <c r="K51" s="64"/>
      <c r="L51" s="64"/>
      <c r="M51" s="67"/>
      <c r="N51" s="67"/>
      <c r="O51" s="64"/>
      <c r="P51" s="64"/>
      <c r="Q51" s="64"/>
      <c r="R51" s="64"/>
      <c r="S51" s="64"/>
    </row>
    <row r="52" spans="1:19" ht="18.75" x14ac:dyDescent="0.3">
      <c r="A52" s="64"/>
      <c r="B52" s="64"/>
      <c r="C52" s="64"/>
      <c r="D52" s="64"/>
      <c r="E52" s="64"/>
      <c r="F52" s="65"/>
      <c r="G52" s="66"/>
      <c r="H52" s="66"/>
      <c r="I52" s="64"/>
      <c r="J52" s="64"/>
      <c r="K52" s="64"/>
      <c r="L52" s="64"/>
      <c r="M52" s="67"/>
      <c r="N52" s="67"/>
      <c r="O52" s="64"/>
      <c r="P52" s="64"/>
      <c r="Q52" s="64"/>
      <c r="R52" s="64"/>
      <c r="S52" s="64"/>
    </row>
    <row r="53" spans="1:19" ht="18.75" x14ac:dyDescent="0.3">
      <c r="A53" s="64"/>
      <c r="B53" s="64"/>
      <c r="C53" s="64"/>
      <c r="D53" s="64"/>
      <c r="E53" s="64"/>
      <c r="F53" s="65"/>
      <c r="G53" s="66"/>
      <c r="H53" s="66"/>
      <c r="I53" s="64"/>
      <c r="J53" s="64"/>
      <c r="K53" s="64"/>
      <c r="L53" s="64"/>
      <c r="M53" s="67"/>
      <c r="N53" s="67"/>
      <c r="O53" s="64"/>
      <c r="P53" s="64"/>
      <c r="Q53" s="64"/>
      <c r="R53" s="64"/>
      <c r="S53" s="64"/>
    </row>
  </sheetData>
  <mergeCells count="12">
    <mergeCell ref="A42:G42"/>
    <mergeCell ref="B2:G2"/>
    <mergeCell ref="A5:G5"/>
    <mergeCell ref="A6:G6"/>
    <mergeCell ref="A29:F29"/>
    <mergeCell ref="A30:H30"/>
    <mergeCell ref="A35:F35"/>
    <mergeCell ref="A36:F36"/>
    <mergeCell ref="A38:G38"/>
    <mergeCell ref="A39:G39"/>
    <mergeCell ref="A40:G40"/>
    <mergeCell ref="A41:G41"/>
  </mergeCells>
  <pageMargins left="0.70866141732283472" right="0.19685039370078741" top="0.15748031496062992" bottom="0.15748031496062992" header="0.15748031496062992" footer="0.15748031496062992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3"/>
  <sheetViews>
    <sheetView view="pageBreakPreview" topLeftCell="A13" zoomScale="55" zoomScaleNormal="100" zoomScaleSheetLayoutView="55" workbookViewId="0">
      <selection activeCell="A40" sqref="A40:G40"/>
    </sheetView>
  </sheetViews>
  <sheetFormatPr defaultColWidth="8.85546875" defaultRowHeight="15.75" x14ac:dyDescent="0.25"/>
  <cols>
    <col min="1" max="1" width="5.85546875" style="1" customWidth="1"/>
    <col min="2" max="2" width="55.140625" style="1" customWidth="1"/>
    <col min="3" max="3" width="34.140625" style="1" customWidth="1"/>
    <col min="4" max="4" width="14.7109375" style="1" customWidth="1"/>
    <col min="5" max="5" width="12.42578125" style="1" customWidth="1"/>
    <col min="6" max="6" width="31" style="16" customWidth="1"/>
    <col min="7" max="7" width="26" style="19" customWidth="1"/>
    <col min="8" max="8" width="15.5703125" style="19" hidden="1" customWidth="1"/>
    <col min="9" max="9" width="9.85546875" style="1" hidden="1" customWidth="1"/>
    <col min="10" max="10" width="13.140625" style="1" hidden="1" customWidth="1"/>
    <col min="11" max="11" width="12.5703125" style="1" hidden="1" customWidth="1"/>
    <col min="12" max="12" width="10.85546875" style="1" hidden="1" customWidth="1"/>
    <col min="13" max="14" width="8.85546875" style="21" customWidth="1"/>
    <col min="15" max="25" width="8.85546875" style="1" customWidth="1"/>
    <col min="26" max="26" width="5.85546875" style="1" customWidth="1"/>
    <col min="27" max="27" width="8.140625" style="1" customWidth="1"/>
    <col min="28" max="28" width="48" style="1" customWidth="1"/>
    <col min="29" max="29" width="22.5703125" style="1" customWidth="1"/>
    <col min="30" max="30" width="14.7109375" style="1" customWidth="1"/>
    <col min="31" max="31" width="12.42578125" style="1" customWidth="1"/>
    <col min="32" max="32" width="23.7109375" style="1" customWidth="1"/>
    <col min="33" max="34" width="15.5703125" style="1" customWidth="1"/>
    <col min="35" max="281" width="8.85546875" style="1" customWidth="1"/>
    <col min="282" max="282" width="5.85546875" style="1" customWidth="1"/>
    <col min="283" max="283" width="8.140625" style="1" customWidth="1"/>
    <col min="284" max="284" width="48" style="1" customWidth="1"/>
    <col min="285" max="285" width="22.5703125" style="1" customWidth="1"/>
    <col min="286" max="286" width="14.7109375" style="1" customWidth="1"/>
    <col min="287" max="287" width="12.42578125" style="1" customWidth="1"/>
    <col min="288" max="288" width="23.7109375" style="1" customWidth="1"/>
    <col min="289" max="290" width="15.5703125" style="1" customWidth="1"/>
    <col min="291" max="537" width="8.85546875" style="1" customWidth="1"/>
    <col min="538" max="538" width="5.85546875" style="1" customWidth="1"/>
    <col min="539" max="539" width="8.140625" style="1" customWidth="1"/>
    <col min="540" max="540" width="48" style="1" customWidth="1"/>
    <col min="541" max="541" width="22.5703125" style="1" customWidth="1"/>
    <col min="542" max="542" width="14.7109375" style="1" customWidth="1"/>
    <col min="543" max="543" width="12.42578125" style="1" customWidth="1"/>
    <col min="544" max="544" width="23.7109375" style="1" customWidth="1"/>
    <col min="545" max="546" width="15.5703125" style="1" customWidth="1"/>
    <col min="547" max="793" width="8.85546875" style="1" customWidth="1"/>
    <col min="794" max="794" width="5.85546875" style="1" customWidth="1"/>
    <col min="795" max="795" width="8.140625" style="1" customWidth="1"/>
    <col min="796" max="796" width="48" style="1" customWidth="1"/>
    <col min="797" max="797" width="22.5703125" style="1" customWidth="1"/>
    <col min="798" max="798" width="14.7109375" style="1" customWidth="1"/>
    <col min="799" max="799" width="12.42578125" style="1" customWidth="1"/>
    <col min="800" max="800" width="23.7109375" style="1" customWidth="1"/>
    <col min="801" max="802" width="15.5703125" style="1" customWidth="1"/>
    <col min="803" max="1049" width="8.85546875" style="1" customWidth="1"/>
    <col min="1050" max="1050" width="5.85546875" style="1" customWidth="1"/>
    <col min="1051" max="1051" width="8.140625" style="1" customWidth="1"/>
    <col min="1052" max="1052" width="48" style="1" customWidth="1"/>
    <col min="1053" max="1053" width="22.5703125" style="1" customWidth="1"/>
    <col min="1054" max="1054" width="14.7109375" style="1" customWidth="1"/>
    <col min="1055" max="1055" width="12.42578125" style="1" customWidth="1"/>
    <col min="1056" max="1056" width="23.7109375" style="1" customWidth="1"/>
    <col min="1057" max="1058" width="15.5703125" style="1" customWidth="1"/>
    <col min="1059" max="1305" width="8.85546875" style="1" customWidth="1"/>
    <col min="1306" max="1306" width="5.85546875" style="1" customWidth="1"/>
    <col min="1307" max="1307" width="8.140625" style="1" customWidth="1"/>
    <col min="1308" max="1308" width="48" style="1" customWidth="1"/>
    <col min="1309" max="1309" width="22.5703125" style="1" customWidth="1"/>
    <col min="1310" max="1310" width="14.7109375" style="1" customWidth="1"/>
    <col min="1311" max="1311" width="12.42578125" style="1" customWidth="1"/>
    <col min="1312" max="1312" width="23.7109375" style="1" customWidth="1"/>
    <col min="1313" max="1314" width="15.5703125" style="1" customWidth="1"/>
    <col min="1315" max="1561" width="8.85546875" style="1" customWidth="1"/>
    <col min="1562" max="1562" width="5.85546875" style="1" customWidth="1"/>
    <col min="1563" max="1563" width="8.140625" style="1" customWidth="1"/>
    <col min="1564" max="1564" width="48" style="1" customWidth="1"/>
    <col min="1565" max="1565" width="22.5703125" style="1" customWidth="1"/>
    <col min="1566" max="1566" width="14.7109375" style="1" customWidth="1"/>
    <col min="1567" max="1567" width="12.42578125" style="1" customWidth="1"/>
    <col min="1568" max="1568" width="23.7109375" style="1" customWidth="1"/>
    <col min="1569" max="1570" width="15.5703125" style="1" customWidth="1"/>
    <col min="1571" max="1817" width="8.85546875" style="1" customWidth="1"/>
    <col min="1818" max="1818" width="5.85546875" style="1" customWidth="1"/>
    <col min="1819" max="1819" width="8.140625" style="1" customWidth="1"/>
    <col min="1820" max="1820" width="48" style="1" customWidth="1"/>
    <col min="1821" max="1821" width="22.5703125" style="1" customWidth="1"/>
    <col min="1822" max="1822" width="14.7109375" style="1" customWidth="1"/>
    <col min="1823" max="1823" width="12.42578125" style="1" customWidth="1"/>
    <col min="1824" max="1824" width="23.7109375" style="1" customWidth="1"/>
    <col min="1825" max="1826" width="15.5703125" style="1" customWidth="1"/>
    <col min="1827" max="2073" width="8.85546875" style="1" customWidth="1"/>
    <col min="2074" max="2074" width="5.85546875" style="1" customWidth="1"/>
    <col min="2075" max="2075" width="8.140625" style="1" customWidth="1"/>
    <col min="2076" max="2076" width="48" style="1" customWidth="1"/>
    <col min="2077" max="2077" width="22.5703125" style="1" customWidth="1"/>
    <col min="2078" max="2078" width="14.7109375" style="1" customWidth="1"/>
    <col min="2079" max="2079" width="12.42578125" style="1" customWidth="1"/>
    <col min="2080" max="2080" width="23.7109375" style="1" customWidth="1"/>
    <col min="2081" max="2082" width="15.5703125" style="1" customWidth="1"/>
    <col min="2083" max="2329" width="8.85546875" style="1" customWidth="1"/>
    <col min="2330" max="2330" width="5.85546875" style="1" customWidth="1"/>
    <col min="2331" max="2331" width="8.140625" style="1" customWidth="1"/>
    <col min="2332" max="2332" width="48" style="1" customWidth="1"/>
    <col min="2333" max="2333" width="22.5703125" style="1" customWidth="1"/>
    <col min="2334" max="2334" width="14.7109375" style="1" customWidth="1"/>
    <col min="2335" max="2335" width="12.42578125" style="1" customWidth="1"/>
    <col min="2336" max="2336" width="23.7109375" style="1" customWidth="1"/>
    <col min="2337" max="2338" width="15.5703125" style="1" customWidth="1"/>
    <col min="2339" max="2585" width="8.85546875" style="1" customWidth="1"/>
    <col min="2586" max="2586" width="5.85546875" style="1" customWidth="1"/>
    <col min="2587" max="2587" width="8.140625" style="1" customWidth="1"/>
    <col min="2588" max="2588" width="48" style="1" customWidth="1"/>
    <col min="2589" max="2589" width="22.5703125" style="1" customWidth="1"/>
    <col min="2590" max="2590" width="14.7109375" style="1" customWidth="1"/>
    <col min="2591" max="2591" width="12.42578125" style="1" customWidth="1"/>
    <col min="2592" max="2592" width="23.7109375" style="1" customWidth="1"/>
    <col min="2593" max="2594" width="15.5703125" style="1" customWidth="1"/>
    <col min="2595" max="2841" width="8.85546875" style="1" customWidth="1"/>
    <col min="2842" max="2842" width="5.85546875" style="1" customWidth="1"/>
    <col min="2843" max="2843" width="8.140625" style="1" customWidth="1"/>
    <col min="2844" max="2844" width="48" style="1" customWidth="1"/>
    <col min="2845" max="2845" width="22.5703125" style="1" customWidth="1"/>
    <col min="2846" max="2846" width="14.7109375" style="1" customWidth="1"/>
    <col min="2847" max="2847" width="12.42578125" style="1" customWidth="1"/>
    <col min="2848" max="2848" width="23.7109375" style="1" customWidth="1"/>
    <col min="2849" max="2850" width="15.5703125" style="1" customWidth="1"/>
    <col min="2851" max="3097" width="8.85546875" style="1" customWidth="1"/>
    <col min="3098" max="3098" width="5.85546875" style="1" customWidth="1"/>
    <col min="3099" max="3099" width="8.140625" style="1" customWidth="1"/>
    <col min="3100" max="3100" width="48" style="1" customWidth="1"/>
    <col min="3101" max="3101" width="22.5703125" style="1" customWidth="1"/>
    <col min="3102" max="3102" width="14.7109375" style="1" customWidth="1"/>
    <col min="3103" max="3103" width="12.42578125" style="1" customWidth="1"/>
    <col min="3104" max="3104" width="23.7109375" style="1" customWidth="1"/>
    <col min="3105" max="3106" width="15.5703125" style="1" customWidth="1"/>
    <col min="3107" max="3353" width="8.85546875" style="1" customWidth="1"/>
    <col min="3354" max="3354" width="5.85546875" style="1" customWidth="1"/>
    <col min="3355" max="3355" width="8.140625" style="1" customWidth="1"/>
    <col min="3356" max="3356" width="48" style="1" customWidth="1"/>
    <col min="3357" max="3357" width="22.5703125" style="1" customWidth="1"/>
    <col min="3358" max="3358" width="14.7109375" style="1" customWidth="1"/>
    <col min="3359" max="3359" width="12.42578125" style="1" customWidth="1"/>
    <col min="3360" max="3360" width="23.7109375" style="1" customWidth="1"/>
    <col min="3361" max="3362" width="15.5703125" style="1" customWidth="1"/>
    <col min="3363" max="3609" width="8.85546875" style="1" customWidth="1"/>
    <col min="3610" max="3610" width="5.85546875" style="1" customWidth="1"/>
    <col min="3611" max="3611" width="8.140625" style="1" customWidth="1"/>
    <col min="3612" max="3612" width="48" style="1" customWidth="1"/>
    <col min="3613" max="3613" width="22.5703125" style="1" customWidth="1"/>
    <col min="3614" max="3614" width="14.7109375" style="1" customWidth="1"/>
    <col min="3615" max="3615" width="12.42578125" style="1" customWidth="1"/>
    <col min="3616" max="3616" width="23.7109375" style="1" customWidth="1"/>
    <col min="3617" max="3618" width="15.5703125" style="1" customWidth="1"/>
    <col min="3619" max="3865" width="8.85546875" style="1" customWidth="1"/>
    <col min="3866" max="3866" width="5.85546875" style="1" customWidth="1"/>
    <col min="3867" max="3867" width="8.140625" style="1" customWidth="1"/>
    <col min="3868" max="3868" width="48" style="1" customWidth="1"/>
    <col min="3869" max="3869" width="22.5703125" style="1" customWidth="1"/>
    <col min="3870" max="3870" width="14.7109375" style="1" customWidth="1"/>
    <col min="3871" max="3871" width="12.42578125" style="1" customWidth="1"/>
    <col min="3872" max="3872" width="23.7109375" style="1" customWidth="1"/>
    <col min="3873" max="3874" width="15.5703125" style="1" customWidth="1"/>
    <col min="3875" max="4121" width="8.85546875" style="1" customWidth="1"/>
    <col min="4122" max="4122" width="5.85546875" style="1" customWidth="1"/>
    <col min="4123" max="4123" width="8.140625" style="1" customWidth="1"/>
    <col min="4124" max="4124" width="48" style="1" customWidth="1"/>
    <col min="4125" max="4125" width="22.5703125" style="1" customWidth="1"/>
    <col min="4126" max="4126" width="14.7109375" style="1" customWidth="1"/>
    <col min="4127" max="4127" width="12.42578125" style="1" customWidth="1"/>
    <col min="4128" max="4128" width="23.7109375" style="1" customWidth="1"/>
    <col min="4129" max="4130" width="15.5703125" style="1" customWidth="1"/>
    <col min="4131" max="4377" width="8.85546875" style="1" customWidth="1"/>
    <col min="4378" max="4378" width="5.85546875" style="1" customWidth="1"/>
    <col min="4379" max="4379" width="8.140625" style="1" customWidth="1"/>
    <col min="4380" max="4380" width="48" style="1" customWidth="1"/>
    <col min="4381" max="4381" width="22.5703125" style="1" customWidth="1"/>
    <col min="4382" max="4382" width="14.7109375" style="1" customWidth="1"/>
    <col min="4383" max="4383" width="12.42578125" style="1" customWidth="1"/>
    <col min="4384" max="4384" width="23.7109375" style="1" customWidth="1"/>
    <col min="4385" max="4386" width="15.5703125" style="1" customWidth="1"/>
    <col min="4387" max="4633" width="8.85546875" style="1" customWidth="1"/>
    <col min="4634" max="4634" width="5.85546875" style="1" customWidth="1"/>
    <col min="4635" max="4635" width="8.140625" style="1" customWidth="1"/>
    <col min="4636" max="4636" width="48" style="1" customWidth="1"/>
    <col min="4637" max="4637" width="22.5703125" style="1" customWidth="1"/>
    <col min="4638" max="4638" width="14.7109375" style="1" customWidth="1"/>
    <col min="4639" max="4639" width="12.42578125" style="1" customWidth="1"/>
    <col min="4640" max="4640" width="23.7109375" style="1" customWidth="1"/>
    <col min="4641" max="4642" width="15.5703125" style="1" customWidth="1"/>
    <col min="4643" max="4889" width="8.85546875" style="1" customWidth="1"/>
    <col min="4890" max="4890" width="5.85546875" style="1" customWidth="1"/>
    <col min="4891" max="4891" width="8.140625" style="1" customWidth="1"/>
    <col min="4892" max="4892" width="48" style="1" customWidth="1"/>
    <col min="4893" max="4893" width="22.5703125" style="1" customWidth="1"/>
    <col min="4894" max="4894" width="14.7109375" style="1" customWidth="1"/>
    <col min="4895" max="4895" width="12.42578125" style="1" customWidth="1"/>
    <col min="4896" max="4896" width="23.7109375" style="1" customWidth="1"/>
    <col min="4897" max="4898" width="15.5703125" style="1" customWidth="1"/>
    <col min="4899" max="5145" width="8.85546875" style="1" customWidth="1"/>
    <col min="5146" max="5146" width="5.85546875" style="1" customWidth="1"/>
    <col min="5147" max="5147" width="8.140625" style="1" customWidth="1"/>
    <col min="5148" max="5148" width="48" style="1" customWidth="1"/>
    <col min="5149" max="5149" width="22.5703125" style="1" customWidth="1"/>
    <col min="5150" max="5150" width="14.7109375" style="1" customWidth="1"/>
    <col min="5151" max="5151" width="12.42578125" style="1" customWidth="1"/>
    <col min="5152" max="5152" width="23.7109375" style="1" customWidth="1"/>
    <col min="5153" max="5154" width="15.5703125" style="1" customWidth="1"/>
    <col min="5155" max="5400" width="8.85546875" style="1" customWidth="1"/>
    <col min="5401" max="16384" width="8.85546875" style="1"/>
  </cols>
  <sheetData>
    <row r="1" spans="1:14" s="32" customFormat="1" x14ac:dyDescent="0.25">
      <c r="F1" s="2"/>
      <c r="G1" s="19"/>
      <c r="H1" s="19"/>
      <c r="M1" s="15"/>
      <c r="N1" s="15"/>
    </row>
    <row r="2" spans="1:14" s="55" customFormat="1" ht="55.5" customHeight="1" x14ac:dyDescent="0.25">
      <c r="B2" s="108" t="s">
        <v>87</v>
      </c>
      <c r="C2" s="108"/>
      <c r="D2" s="108"/>
      <c r="E2" s="108"/>
      <c r="F2" s="108"/>
      <c r="G2" s="108"/>
    </row>
    <row r="3" spans="1:14" s="58" customFormat="1" ht="18.75" x14ac:dyDescent="0.3">
      <c r="A3" s="56"/>
      <c r="B3" s="57" t="s">
        <v>47</v>
      </c>
      <c r="C3" s="57"/>
      <c r="D3" s="97"/>
      <c r="E3" s="97"/>
      <c r="F3" s="97"/>
      <c r="G3" s="88">
        <v>44712</v>
      </c>
    </row>
    <row r="4" spans="1:14" s="33" customFormat="1" ht="21" customHeight="1" x14ac:dyDescent="0.25">
      <c r="A4" s="29"/>
      <c r="B4" s="29"/>
      <c r="C4" s="29"/>
      <c r="D4" s="29"/>
      <c r="E4" s="29"/>
      <c r="F4" s="29"/>
      <c r="G4" s="29"/>
      <c r="H4" s="29"/>
      <c r="M4" s="34"/>
      <c r="N4" s="34"/>
    </row>
    <row r="5" spans="1:14" s="32" customFormat="1" ht="108.75" customHeight="1" x14ac:dyDescent="0.3">
      <c r="A5" s="106" t="s">
        <v>68</v>
      </c>
      <c r="B5" s="107"/>
      <c r="C5" s="107"/>
      <c r="D5" s="107"/>
      <c r="E5" s="107"/>
      <c r="F5" s="107"/>
      <c r="G5" s="107"/>
      <c r="H5" s="18"/>
      <c r="J5" s="4"/>
      <c r="K5" s="4"/>
      <c r="M5" s="15"/>
      <c r="N5" s="15"/>
    </row>
    <row r="6" spans="1:14" s="32" customFormat="1" ht="61.5" customHeight="1" x14ac:dyDescent="0.3">
      <c r="A6" s="109" t="s">
        <v>48</v>
      </c>
      <c r="B6" s="110"/>
      <c r="C6" s="110"/>
      <c r="D6" s="110"/>
      <c r="E6" s="110"/>
      <c r="F6" s="110"/>
      <c r="G6" s="110"/>
      <c r="H6" s="30"/>
      <c r="J6" s="31"/>
      <c r="K6" s="31"/>
      <c r="L6" s="31"/>
      <c r="M6" s="15"/>
      <c r="N6" s="15"/>
    </row>
    <row r="7" spans="1:14" s="32" customFormat="1" ht="17.25" customHeight="1" x14ac:dyDescent="0.3">
      <c r="A7" s="59"/>
      <c r="B7" s="60"/>
      <c r="C7" s="60"/>
      <c r="D7" s="60"/>
      <c r="E7" s="60"/>
      <c r="F7" s="60"/>
      <c r="G7" s="60"/>
      <c r="H7" s="30"/>
      <c r="J7" s="31"/>
      <c r="K7" s="31"/>
      <c r="L7" s="31"/>
      <c r="M7" s="15"/>
      <c r="N7" s="15"/>
    </row>
    <row r="8" spans="1:14" ht="45.75" customHeight="1" x14ac:dyDescent="0.25">
      <c r="A8" s="5" t="s">
        <v>0</v>
      </c>
      <c r="B8" s="5" t="s">
        <v>2</v>
      </c>
      <c r="C8" s="5" t="s">
        <v>3</v>
      </c>
      <c r="D8" s="5" t="s">
        <v>4</v>
      </c>
      <c r="E8" s="5" t="s">
        <v>5</v>
      </c>
      <c r="F8" s="6" t="s">
        <v>6</v>
      </c>
      <c r="G8" s="9" t="s">
        <v>8</v>
      </c>
      <c r="H8" s="9" t="s">
        <v>7</v>
      </c>
      <c r="I8" s="20" t="s">
        <v>44</v>
      </c>
      <c r="J8" s="5" t="s">
        <v>1</v>
      </c>
      <c r="K8" s="5"/>
      <c r="L8" s="20"/>
      <c r="M8" s="23"/>
      <c r="N8" s="23"/>
    </row>
    <row r="9" spans="1:14" ht="60.75" customHeight="1" x14ac:dyDescent="0.25">
      <c r="A9" s="5">
        <v>1</v>
      </c>
      <c r="B9" s="7" t="s">
        <v>13</v>
      </c>
      <c r="C9" s="5" t="s">
        <v>14</v>
      </c>
      <c r="D9" s="8">
        <v>0.35</v>
      </c>
      <c r="E9" s="8">
        <v>3785.2</v>
      </c>
      <c r="F9" s="6" t="s">
        <v>15</v>
      </c>
      <c r="G9" s="9">
        <f>D9*E9</f>
        <v>1324.82</v>
      </c>
      <c r="H9" s="9">
        <v>14535.167999999998</v>
      </c>
      <c r="I9" s="24">
        <v>0.32</v>
      </c>
      <c r="J9" s="25"/>
      <c r="K9" s="25"/>
      <c r="L9" s="24"/>
    </row>
    <row r="10" spans="1:14" ht="50.25" customHeight="1" x14ac:dyDescent="0.25">
      <c r="A10" s="5">
        <f t="shared" ref="A10:A28" si="0">A9+1</f>
        <v>2</v>
      </c>
      <c r="B10" s="7" t="s">
        <v>59</v>
      </c>
      <c r="C10" s="5" t="s">
        <v>14</v>
      </c>
      <c r="D10" s="8">
        <v>0.09</v>
      </c>
      <c r="E10" s="8">
        <v>3785.2</v>
      </c>
      <c r="F10" s="6" t="s">
        <v>15</v>
      </c>
      <c r="G10" s="9">
        <f t="shared" ref="G10:G28" si="1">D10*E10</f>
        <v>340.66799999999995</v>
      </c>
      <c r="H10" s="9">
        <v>3633.7919999999995</v>
      </c>
      <c r="I10" s="24">
        <v>0.08</v>
      </c>
      <c r="J10" s="25"/>
      <c r="K10" s="25"/>
      <c r="L10" s="24"/>
    </row>
    <row r="11" spans="1:14" ht="59.25" customHeight="1" x14ac:dyDescent="0.25">
      <c r="A11" s="5">
        <f t="shared" si="0"/>
        <v>3</v>
      </c>
      <c r="B11" s="7" t="s">
        <v>17</v>
      </c>
      <c r="C11" s="5" t="s">
        <v>16</v>
      </c>
      <c r="D11" s="8">
        <v>0.17</v>
      </c>
      <c r="E11" s="8">
        <v>3785.2</v>
      </c>
      <c r="F11" s="6" t="s">
        <v>15</v>
      </c>
      <c r="G11" s="9">
        <f t="shared" si="1"/>
        <v>643.48400000000004</v>
      </c>
      <c r="H11" s="9">
        <v>6813.36</v>
      </c>
      <c r="I11" s="24">
        <v>0.15</v>
      </c>
      <c r="J11" s="25"/>
      <c r="K11" s="25"/>
      <c r="L11" s="24"/>
    </row>
    <row r="12" spans="1:14" ht="57" customHeight="1" x14ac:dyDescent="0.25">
      <c r="A12" s="5">
        <f t="shared" si="0"/>
        <v>4</v>
      </c>
      <c r="B12" s="7" t="s">
        <v>18</v>
      </c>
      <c r="C12" s="5" t="s">
        <v>19</v>
      </c>
      <c r="D12" s="8">
        <v>7.0000000000000007E-2</v>
      </c>
      <c r="E12" s="8">
        <v>3785.2</v>
      </c>
      <c r="F12" s="6" t="s">
        <v>15</v>
      </c>
      <c r="G12" s="9">
        <f t="shared" si="1"/>
        <v>264.964</v>
      </c>
      <c r="H12" s="9">
        <v>3179.5680000000002</v>
      </c>
      <c r="I12" s="24">
        <v>7.0000000000000007E-2</v>
      </c>
      <c r="J12" s="25"/>
      <c r="K12" s="25"/>
      <c r="L12" s="24"/>
    </row>
    <row r="13" spans="1:14" ht="71.25" customHeight="1" x14ac:dyDescent="0.25">
      <c r="A13" s="5">
        <f t="shared" si="0"/>
        <v>5</v>
      </c>
      <c r="B13" s="7" t="s">
        <v>20</v>
      </c>
      <c r="C13" s="5" t="s">
        <v>21</v>
      </c>
      <c r="D13" s="8">
        <v>0.04</v>
      </c>
      <c r="E13" s="8">
        <v>3785.2</v>
      </c>
      <c r="F13" s="6" t="s">
        <v>15</v>
      </c>
      <c r="G13" s="9">
        <f t="shared" si="1"/>
        <v>151.40799999999999</v>
      </c>
      <c r="H13" s="9">
        <v>1816.8959999999997</v>
      </c>
      <c r="I13" s="24">
        <v>0.04</v>
      </c>
      <c r="J13" s="25"/>
      <c r="K13" s="25"/>
      <c r="L13" s="24"/>
    </row>
    <row r="14" spans="1:14" ht="57" customHeight="1" x14ac:dyDescent="0.25">
      <c r="A14" s="5">
        <f t="shared" si="0"/>
        <v>6</v>
      </c>
      <c r="B14" s="7" t="s">
        <v>23</v>
      </c>
      <c r="C14" s="5" t="s">
        <v>24</v>
      </c>
      <c r="D14" s="8">
        <v>0.21</v>
      </c>
      <c r="E14" s="8">
        <v>3785.2</v>
      </c>
      <c r="F14" s="6" t="s">
        <v>15</v>
      </c>
      <c r="G14" s="9">
        <f t="shared" si="1"/>
        <v>794.89199999999994</v>
      </c>
      <c r="H14" s="9">
        <v>8630.2559999999994</v>
      </c>
      <c r="I14" s="24">
        <v>0.19</v>
      </c>
      <c r="J14" s="25"/>
      <c r="K14" s="25"/>
      <c r="L14" s="24"/>
    </row>
    <row r="15" spans="1:14" ht="53.25" customHeight="1" x14ac:dyDescent="0.25">
      <c r="A15" s="5">
        <f t="shared" si="0"/>
        <v>7</v>
      </c>
      <c r="B15" s="7" t="s">
        <v>60</v>
      </c>
      <c r="C15" s="5" t="s">
        <v>26</v>
      </c>
      <c r="D15" s="8">
        <v>0.19</v>
      </c>
      <c r="E15" s="8">
        <v>3785.2</v>
      </c>
      <c r="F15" s="6" t="s">
        <v>15</v>
      </c>
      <c r="G15" s="9">
        <f t="shared" si="1"/>
        <v>719.18799999999999</v>
      </c>
      <c r="H15" s="9">
        <v>7721.8080000000009</v>
      </c>
      <c r="I15" s="24">
        <v>0.17</v>
      </c>
      <c r="J15" s="25"/>
      <c r="K15" s="25"/>
      <c r="L15" s="24"/>
    </row>
    <row r="16" spans="1:14" ht="55.5" customHeight="1" x14ac:dyDescent="0.25">
      <c r="A16" s="5">
        <f t="shared" si="0"/>
        <v>8</v>
      </c>
      <c r="B16" s="17" t="s">
        <v>43</v>
      </c>
      <c r="C16" s="5" t="s">
        <v>26</v>
      </c>
      <c r="D16" s="8">
        <v>0.2</v>
      </c>
      <c r="E16" s="8">
        <v>3785.2</v>
      </c>
      <c r="F16" s="6" t="s">
        <v>15</v>
      </c>
      <c r="G16" s="9">
        <f t="shared" si="1"/>
        <v>757.04</v>
      </c>
      <c r="H16" s="9">
        <v>8176.0319999999992</v>
      </c>
      <c r="I16" s="24">
        <v>0.18</v>
      </c>
      <c r="J16" s="25"/>
      <c r="K16" s="25"/>
      <c r="L16" s="24"/>
    </row>
    <row r="17" spans="1:14" ht="33" customHeight="1" x14ac:dyDescent="0.25">
      <c r="A17" s="5">
        <f t="shared" si="0"/>
        <v>9</v>
      </c>
      <c r="B17" s="7" t="s">
        <v>27</v>
      </c>
      <c r="C17" s="5" t="s">
        <v>14</v>
      </c>
      <c r="D17" s="8">
        <v>0.56000000000000005</v>
      </c>
      <c r="E17" s="8">
        <v>3785.2</v>
      </c>
      <c r="F17" s="6" t="s">
        <v>58</v>
      </c>
      <c r="G17" s="9">
        <f t="shared" si="1"/>
        <v>2119.712</v>
      </c>
      <c r="H17" s="9">
        <v>22711.199999999997</v>
      </c>
      <c r="I17" s="24">
        <v>0.49999999999999994</v>
      </c>
      <c r="J17" s="25"/>
      <c r="K17" s="25"/>
      <c r="L17" s="24"/>
    </row>
    <row r="18" spans="1:14" ht="25.5" customHeight="1" x14ac:dyDescent="0.25">
      <c r="A18" s="5">
        <f t="shared" si="0"/>
        <v>10</v>
      </c>
      <c r="B18" s="7" t="s">
        <v>61</v>
      </c>
      <c r="C18" s="5" t="s">
        <v>14</v>
      </c>
      <c r="D18" s="8">
        <v>0.47</v>
      </c>
      <c r="E18" s="8">
        <v>3785.2</v>
      </c>
      <c r="F18" s="6" t="s">
        <v>58</v>
      </c>
      <c r="G18" s="9">
        <f t="shared" si="1"/>
        <v>1779.0439999999999</v>
      </c>
      <c r="H18" s="9">
        <v>19077.407999999999</v>
      </c>
      <c r="I18" s="24">
        <v>0.42</v>
      </c>
      <c r="J18" s="25"/>
      <c r="K18" s="25"/>
      <c r="L18" s="24"/>
    </row>
    <row r="19" spans="1:14" ht="24" customHeight="1" x14ac:dyDescent="0.25">
      <c r="A19" s="5">
        <f t="shared" si="0"/>
        <v>11</v>
      </c>
      <c r="B19" s="7" t="s">
        <v>28</v>
      </c>
      <c r="C19" s="5" t="s">
        <v>26</v>
      </c>
      <c r="D19" s="8">
        <v>0.05</v>
      </c>
      <c r="E19" s="8">
        <v>3785.2</v>
      </c>
      <c r="F19" s="6" t="s">
        <v>29</v>
      </c>
      <c r="G19" s="9">
        <f t="shared" si="1"/>
        <v>189.26</v>
      </c>
      <c r="H19" s="9">
        <v>2271.12</v>
      </c>
      <c r="I19" s="24">
        <v>0.05</v>
      </c>
      <c r="J19" s="25"/>
      <c r="K19" s="25"/>
      <c r="L19" s="24"/>
    </row>
    <row r="20" spans="1:14" ht="81.599999999999994" customHeight="1" x14ac:dyDescent="0.25">
      <c r="A20" s="5">
        <f t="shared" si="0"/>
        <v>12</v>
      </c>
      <c r="B20" s="7" t="s">
        <v>30</v>
      </c>
      <c r="C20" s="5" t="s">
        <v>26</v>
      </c>
      <c r="D20" s="8">
        <v>0.09</v>
      </c>
      <c r="E20" s="8">
        <v>3785.2</v>
      </c>
      <c r="F20" s="6" t="s">
        <v>31</v>
      </c>
      <c r="G20" s="9">
        <f t="shared" si="1"/>
        <v>340.66799999999995</v>
      </c>
      <c r="H20" s="9">
        <v>3482.384</v>
      </c>
      <c r="I20" s="24">
        <v>7.6666666666666675E-2</v>
      </c>
      <c r="J20" s="25"/>
      <c r="K20" s="25"/>
      <c r="L20" s="24"/>
    </row>
    <row r="21" spans="1:14" ht="22.5" customHeight="1" x14ac:dyDescent="0.25">
      <c r="A21" s="5">
        <f t="shared" si="0"/>
        <v>13</v>
      </c>
      <c r="B21" s="28" t="s">
        <v>56</v>
      </c>
      <c r="C21" s="5" t="s">
        <v>32</v>
      </c>
      <c r="D21" s="8">
        <v>0.28000000000000003</v>
      </c>
      <c r="E21" s="8">
        <v>3785.2</v>
      </c>
      <c r="F21" s="6" t="s">
        <v>22</v>
      </c>
      <c r="G21" s="9">
        <f t="shared" si="1"/>
        <v>1059.856</v>
      </c>
      <c r="H21" s="9">
        <v>11355.599999999999</v>
      </c>
      <c r="I21" s="24">
        <v>0.24999999999999997</v>
      </c>
      <c r="J21" s="25"/>
      <c r="K21" s="25"/>
      <c r="L21" s="24"/>
    </row>
    <row r="22" spans="1:14" ht="55.5" customHeight="1" x14ac:dyDescent="0.25">
      <c r="A22" s="5">
        <f t="shared" si="0"/>
        <v>14</v>
      </c>
      <c r="B22" s="7" t="s">
        <v>62</v>
      </c>
      <c r="C22" s="5" t="s">
        <v>24</v>
      </c>
      <c r="D22" s="8">
        <v>2.1</v>
      </c>
      <c r="E22" s="8">
        <v>3785.2</v>
      </c>
      <c r="F22" s="6" t="s">
        <v>58</v>
      </c>
      <c r="G22" s="9">
        <f>D22*E22</f>
        <v>7948.92</v>
      </c>
      <c r="H22" s="9">
        <v>69766.274399999995</v>
      </c>
      <c r="I22" s="24">
        <v>1.535944256578252</v>
      </c>
      <c r="J22" s="25">
        <v>585.70000000000005</v>
      </c>
      <c r="K22" s="25">
        <v>65817.239999999991</v>
      </c>
      <c r="L22" s="24">
        <v>69766.274399999995</v>
      </c>
    </row>
    <row r="23" spans="1:14" ht="31.5" x14ac:dyDescent="0.25">
      <c r="A23" s="5">
        <f t="shared" si="0"/>
        <v>15</v>
      </c>
      <c r="B23" s="7" t="s">
        <v>66</v>
      </c>
      <c r="C23" s="5" t="s">
        <v>63</v>
      </c>
      <c r="D23" s="8">
        <v>3.77</v>
      </c>
      <c r="E23" s="8">
        <v>3785.2</v>
      </c>
      <c r="F23" s="6" t="s">
        <v>33</v>
      </c>
      <c r="G23" s="9">
        <f t="shared" si="1"/>
        <v>14270.204</v>
      </c>
      <c r="H23" s="9">
        <v>94390.92240000001</v>
      </c>
      <c r="I23" s="24">
        <v>2.0780699038359933</v>
      </c>
      <c r="J23" s="25">
        <v>1030.8</v>
      </c>
      <c r="K23" s="25">
        <v>89048.040000000008</v>
      </c>
      <c r="L23" s="24">
        <v>94390.92240000001</v>
      </c>
    </row>
    <row r="24" spans="1:14" ht="31.5" x14ac:dyDescent="0.25">
      <c r="A24" s="5">
        <f>A23+1</f>
        <v>16</v>
      </c>
      <c r="B24" s="11" t="s">
        <v>34</v>
      </c>
      <c r="C24" s="12" t="s">
        <v>35</v>
      </c>
      <c r="D24" s="8">
        <f>7853.72*1.04</f>
        <v>8167.8688000000002</v>
      </c>
      <c r="E24" s="8">
        <v>2</v>
      </c>
      <c r="F24" s="6" t="s">
        <v>58</v>
      </c>
      <c r="G24" s="9">
        <f t="shared" si="1"/>
        <v>16335.7376</v>
      </c>
      <c r="H24" s="9">
        <v>181904.40000000002</v>
      </c>
      <c r="I24" s="24" t="e">
        <v>#DIV/0!</v>
      </c>
      <c r="J24" s="25"/>
      <c r="K24" s="25"/>
      <c r="L24" s="24"/>
    </row>
    <row r="25" spans="1:14" x14ac:dyDescent="0.25">
      <c r="A25" s="5">
        <f t="shared" si="0"/>
        <v>17</v>
      </c>
      <c r="B25" s="11" t="s">
        <v>36</v>
      </c>
      <c r="C25" s="12" t="s">
        <v>14</v>
      </c>
      <c r="D25" s="8">
        <v>1.86</v>
      </c>
      <c r="E25" s="8">
        <v>3785.2</v>
      </c>
      <c r="F25" s="6" t="s">
        <v>58</v>
      </c>
      <c r="G25" s="9">
        <f t="shared" si="1"/>
        <v>7040.4719999999998</v>
      </c>
      <c r="H25" s="9">
        <v>71767.391999999993</v>
      </c>
      <c r="I25" s="24">
        <v>1.5799999999999998</v>
      </c>
      <c r="J25" s="25"/>
      <c r="K25" s="25"/>
      <c r="L25" s="24"/>
    </row>
    <row r="26" spans="1:14" x14ac:dyDescent="0.25">
      <c r="A26" s="5">
        <f t="shared" si="0"/>
        <v>18</v>
      </c>
      <c r="B26" s="11" t="s">
        <v>37</v>
      </c>
      <c r="C26" s="12" t="s">
        <v>38</v>
      </c>
      <c r="D26" s="8">
        <v>0.26</v>
      </c>
      <c r="E26" s="8">
        <v>3785.2</v>
      </c>
      <c r="F26" s="6" t="s">
        <v>58</v>
      </c>
      <c r="G26" s="9">
        <f t="shared" si="1"/>
        <v>984.15199999999993</v>
      </c>
      <c r="H26" s="9">
        <v>5904.9119999999994</v>
      </c>
      <c r="I26" s="24">
        <v>0.13</v>
      </c>
      <c r="J26" s="25"/>
      <c r="K26" s="25"/>
      <c r="L26" s="24"/>
    </row>
    <row r="27" spans="1:14" ht="48.75" customHeight="1" x14ac:dyDescent="0.25">
      <c r="A27" s="5">
        <f t="shared" si="0"/>
        <v>19</v>
      </c>
      <c r="B27" s="36" t="s">
        <v>39</v>
      </c>
      <c r="C27" s="10" t="s">
        <v>14</v>
      </c>
      <c r="D27" s="8">
        <v>1.47</v>
      </c>
      <c r="E27" s="8">
        <v>3785.2</v>
      </c>
      <c r="F27" s="6" t="s">
        <v>58</v>
      </c>
      <c r="G27" s="9">
        <f t="shared" si="1"/>
        <v>5564.2439999999997</v>
      </c>
      <c r="H27" s="9">
        <v>55869.551999999996</v>
      </c>
      <c r="I27" s="24">
        <v>1.23</v>
      </c>
      <c r="J27" s="25"/>
      <c r="K27" s="25"/>
      <c r="L27" s="24"/>
    </row>
    <row r="28" spans="1:14" s="3" customFormat="1" ht="47.25" x14ac:dyDescent="0.25">
      <c r="A28" s="35">
        <f t="shared" si="0"/>
        <v>20</v>
      </c>
      <c r="B28" s="37" t="s">
        <v>69</v>
      </c>
      <c r="C28" s="13" t="s">
        <v>14</v>
      </c>
      <c r="D28" s="14">
        <v>2.82</v>
      </c>
      <c r="E28" s="8">
        <v>3785.2</v>
      </c>
      <c r="F28" s="89" t="s">
        <v>25</v>
      </c>
      <c r="G28" s="9">
        <f t="shared" si="1"/>
        <v>10674.263999999999</v>
      </c>
      <c r="H28" s="9">
        <v>107196.86399999997</v>
      </c>
      <c r="I28" s="24">
        <v>2.36</v>
      </c>
      <c r="J28" s="26"/>
      <c r="K28" s="26"/>
      <c r="L28" s="27"/>
      <c r="M28" s="22"/>
      <c r="N28" s="22"/>
    </row>
    <row r="29" spans="1:14" s="41" customFormat="1" x14ac:dyDescent="0.25">
      <c r="A29" s="111" t="s">
        <v>42</v>
      </c>
      <c r="B29" s="112"/>
      <c r="C29" s="111"/>
      <c r="D29" s="111"/>
      <c r="E29" s="111"/>
      <c r="F29" s="111"/>
      <c r="G29" s="53">
        <f>SUM(G9:G28)-0.02</f>
        <v>73302.977599999998</v>
      </c>
      <c r="H29" s="38">
        <v>790595.48479999998</v>
      </c>
      <c r="I29" s="39">
        <v>21.08</v>
      </c>
      <c r="J29" s="39"/>
      <c r="K29" s="39"/>
      <c r="L29" s="39"/>
      <c r="M29" s="40"/>
      <c r="N29" s="40"/>
    </row>
    <row r="30" spans="1:14" s="3" customFormat="1" x14ac:dyDescent="0.25">
      <c r="A30" s="113" t="s">
        <v>41</v>
      </c>
      <c r="B30" s="113"/>
      <c r="C30" s="113"/>
      <c r="D30" s="113"/>
      <c r="E30" s="113"/>
      <c r="F30" s="113"/>
      <c r="G30" s="113"/>
      <c r="H30" s="113"/>
      <c r="M30" s="22"/>
      <c r="N30" s="22"/>
    </row>
    <row r="31" spans="1:14" s="3" customFormat="1" ht="41.25" customHeight="1" x14ac:dyDescent="0.25">
      <c r="A31" s="42" t="s">
        <v>0</v>
      </c>
      <c r="B31" s="42" t="s">
        <v>2</v>
      </c>
      <c r="C31" s="42" t="s">
        <v>3</v>
      </c>
      <c r="D31" s="42" t="s">
        <v>4</v>
      </c>
      <c r="E31" s="42" t="s">
        <v>5</v>
      </c>
      <c r="F31" s="43" t="s">
        <v>6</v>
      </c>
      <c r="G31" s="26" t="s">
        <v>8</v>
      </c>
      <c r="H31" s="26" t="s">
        <v>7</v>
      </c>
      <c r="I31" s="44" t="s">
        <v>44</v>
      </c>
      <c r="J31" s="42"/>
      <c r="K31" s="42"/>
      <c r="L31" s="45"/>
      <c r="M31" s="22"/>
      <c r="N31" s="22"/>
    </row>
    <row r="32" spans="1:14" s="3" customFormat="1" ht="28.15" customHeight="1" x14ac:dyDescent="0.25">
      <c r="A32" s="42">
        <v>1</v>
      </c>
      <c r="B32" s="46" t="s">
        <v>57</v>
      </c>
      <c r="C32" s="47"/>
      <c r="D32" s="14"/>
      <c r="E32" s="42"/>
      <c r="F32" s="43" t="s">
        <v>65</v>
      </c>
      <c r="G32" s="26">
        <v>0</v>
      </c>
      <c r="H32" s="26">
        <v>126274.27199999997</v>
      </c>
      <c r="I32" s="45">
        <v>2.78</v>
      </c>
      <c r="J32" s="42"/>
      <c r="K32" s="42"/>
      <c r="L32" s="45"/>
      <c r="M32" s="22"/>
      <c r="N32" s="22"/>
    </row>
    <row r="33" spans="1:19" s="3" customFormat="1" ht="36.6" customHeight="1" x14ac:dyDescent="0.25">
      <c r="A33" s="42">
        <v>1</v>
      </c>
      <c r="B33" s="37" t="s">
        <v>9</v>
      </c>
      <c r="C33" s="42" t="s">
        <v>10</v>
      </c>
      <c r="D33" s="14">
        <v>14.62</v>
      </c>
      <c r="E33" s="14">
        <v>1680</v>
      </c>
      <c r="F33" s="43" t="s">
        <v>11</v>
      </c>
      <c r="G33" s="26">
        <v>0</v>
      </c>
      <c r="H33" s="26">
        <v>23620.799999999999</v>
      </c>
      <c r="I33" s="27" t="e">
        <v>#DIV/0!</v>
      </c>
      <c r="J33" s="26"/>
      <c r="K33" s="26"/>
      <c r="L33" s="27"/>
      <c r="M33" s="22"/>
      <c r="N33" s="22"/>
    </row>
    <row r="34" spans="1:19" s="3" customFormat="1" ht="34.5" customHeight="1" x14ac:dyDescent="0.25">
      <c r="A34" s="42">
        <f>A33+1</f>
        <v>2</v>
      </c>
      <c r="B34" s="37" t="s">
        <v>12</v>
      </c>
      <c r="C34" s="42" t="s">
        <v>10</v>
      </c>
      <c r="D34" s="14">
        <v>10.55</v>
      </c>
      <c r="E34" s="14">
        <v>1680</v>
      </c>
      <c r="F34" s="43" t="s">
        <v>11</v>
      </c>
      <c r="G34" s="26">
        <v>0</v>
      </c>
      <c r="H34" s="26">
        <v>17035.2</v>
      </c>
      <c r="I34" s="27" t="e">
        <v>#DIV/0!</v>
      </c>
      <c r="J34" s="26"/>
      <c r="K34" s="26"/>
      <c r="L34" s="27"/>
      <c r="M34" s="22"/>
      <c r="N34" s="22"/>
    </row>
    <row r="35" spans="1:19" s="51" customFormat="1" x14ac:dyDescent="0.25">
      <c r="A35" s="114" t="s">
        <v>42</v>
      </c>
      <c r="B35" s="114"/>
      <c r="C35" s="114"/>
      <c r="D35" s="114"/>
      <c r="E35" s="114"/>
      <c r="F35" s="114"/>
      <c r="G35" s="54">
        <f>SUM(G32:G34)</f>
        <v>0</v>
      </c>
      <c r="H35" s="48">
        <v>166930.27199999997</v>
      </c>
      <c r="I35" s="49"/>
      <c r="J35" s="49"/>
      <c r="K35" s="49"/>
      <c r="L35" s="49"/>
      <c r="M35" s="50"/>
      <c r="N35" s="50"/>
    </row>
    <row r="36" spans="1:19" s="41" customFormat="1" x14ac:dyDescent="0.25">
      <c r="A36" s="111" t="s">
        <v>45</v>
      </c>
      <c r="B36" s="111"/>
      <c r="C36" s="111"/>
      <c r="D36" s="111"/>
      <c r="E36" s="111"/>
      <c r="F36" s="111"/>
      <c r="G36" s="53">
        <f>G29+G35</f>
        <v>73302.977599999998</v>
      </c>
      <c r="H36" s="38">
        <v>957525.75679999997</v>
      </c>
      <c r="I36" s="52"/>
      <c r="J36" s="52"/>
      <c r="K36" s="52"/>
      <c r="L36" s="52"/>
      <c r="M36" s="40"/>
      <c r="N36" s="40"/>
    </row>
    <row r="38" spans="1:19" s="62" customFormat="1" ht="24" customHeight="1" x14ac:dyDescent="0.3">
      <c r="A38" s="106" t="s">
        <v>86</v>
      </c>
      <c r="B38" s="107"/>
      <c r="C38" s="107"/>
      <c r="D38" s="107"/>
      <c r="E38" s="107"/>
      <c r="F38" s="107"/>
      <c r="G38" s="107"/>
      <c r="H38" s="61"/>
      <c r="M38" s="63"/>
      <c r="N38" s="63"/>
    </row>
    <row r="39" spans="1:19" s="62" customFormat="1" ht="23.25" customHeight="1" x14ac:dyDescent="0.3">
      <c r="A39" s="106" t="s">
        <v>82</v>
      </c>
      <c r="B39" s="107"/>
      <c r="C39" s="107"/>
      <c r="D39" s="107"/>
      <c r="E39" s="107"/>
      <c r="F39" s="107"/>
      <c r="G39" s="107"/>
      <c r="H39" s="61"/>
      <c r="M39" s="63"/>
      <c r="N39" s="63"/>
    </row>
    <row r="40" spans="1:19" s="62" customFormat="1" ht="25.5" customHeight="1" x14ac:dyDescent="0.3">
      <c r="A40" s="106" t="s">
        <v>49</v>
      </c>
      <c r="B40" s="107"/>
      <c r="C40" s="107"/>
      <c r="D40" s="107"/>
      <c r="E40" s="107"/>
      <c r="F40" s="107"/>
      <c r="G40" s="107"/>
      <c r="H40" s="61"/>
      <c r="M40" s="63"/>
      <c r="N40" s="63"/>
    </row>
    <row r="41" spans="1:19" s="62" customFormat="1" ht="22.5" customHeight="1" x14ac:dyDescent="0.3">
      <c r="A41" s="106" t="s">
        <v>50</v>
      </c>
      <c r="B41" s="107"/>
      <c r="C41" s="107"/>
      <c r="D41" s="107"/>
      <c r="E41" s="107"/>
      <c r="F41" s="107"/>
      <c r="G41" s="107"/>
      <c r="H41" s="61"/>
      <c r="M41" s="63"/>
      <c r="N41" s="63"/>
    </row>
    <row r="42" spans="1:19" s="62" customFormat="1" ht="45.75" customHeight="1" x14ac:dyDescent="0.3">
      <c r="A42" s="106" t="s">
        <v>51</v>
      </c>
      <c r="B42" s="107"/>
      <c r="C42" s="107"/>
      <c r="D42" s="107"/>
      <c r="E42" s="107"/>
      <c r="F42" s="107"/>
      <c r="G42" s="107"/>
      <c r="H42" s="61"/>
      <c r="M42" s="63"/>
      <c r="N42" s="63"/>
    </row>
    <row r="44" spans="1:19" ht="18.75" x14ac:dyDescent="0.3">
      <c r="A44" s="64"/>
      <c r="B44" s="64"/>
      <c r="C44" s="64" t="s">
        <v>52</v>
      </c>
      <c r="D44" s="64"/>
      <c r="E44" s="64"/>
      <c r="F44" s="65"/>
      <c r="G44" s="66"/>
      <c r="H44" s="66"/>
      <c r="I44" s="64"/>
      <c r="J44" s="64"/>
      <c r="K44" s="64"/>
      <c r="L44" s="64"/>
      <c r="M44" s="67"/>
      <c r="N44" s="67"/>
      <c r="O44" s="64"/>
      <c r="P44" s="64"/>
      <c r="Q44" s="64"/>
      <c r="R44" s="64"/>
      <c r="S44" s="64"/>
    </row>
    <row r="45" spans="1:19" ht="18.75" x14ac:dyDescent="0.3">
      <c r="A45" s="64"/>
      <c r="B45" s="64"/>
      <c r="C45" s="64"/>
      <c r="D45" s="64"/>
      <c r="E45" s="64"/>
      <c r="F45" s="65"/>
      <c r="G45" s="66"/>
      <c r="H45" s="66"/>
      <c r="I45" s="64"/>
      <c r="J45" s="64"/>
      <c r="K45" s="64"/>
      <c r="L45" s="64"/>
      <c r="M45" s="67"/>
      <c r="N45" s="67"/>
      <c r="O45" s="64"/>
      <c r="P45" s="64"/>
      <c r="Q45" s="64"/>
      <c r="R45" s="64"/>
      <c r="S45" s="64"/>
    </row>
    <row r="46" spans="1:19" ht="18.75" x14ac:dyDescent="0.3">
      <c r="A46" s="64"/>
      <c r="B46" s="64" t="s">
        <v>54</v>
      </c>
      <c r="C46" s="64" t="s">
        <v>67</v>
      </c>
      <c r="D46" s="64"/>
      <c r="E46" s="64"/>
      <c r="F46" s="68"/>
      <c r="G46" s="66"/>
      <c r="H46" s="66"/>
      <c r="I46" s="64"/>
      <c r="J46" s="64"/>
      <c r="K46" s="64"/>
      <c r="L46" s="64"/>
      <c r="M46" s="67"/>
      <c r="N46" s="67"/>
      <c r="O46" s="64"/>
      <c r="P46" s="64"/>
      <c r="Q46" s="64"/>
      <c r="R46" s="64"/>
      <c r="S46" s="64"/>
    </row>
    <row r="47" spans="1:19" ht="18.75" x14ac:dyDescent="0.3">
      <c r="A47" s="64"/>
      <c r="B47" s="64"/>
      <c r="C47" s="64"/>
      <c r="D47" s="64"/>
      <c r="E47" s="64"/>
      <c r="F47" s="65"/>
      <c r="G47" s="66"/>
      <c r="H47" s="66"/>
      <c r="I47" s="64"/>
      <c r="J47" s="64"/>
      <c r="K47" s="64"/>
      <c r="L47" s="64"/>
      <c r="M47" s="67"/>
      <c r="N47" s="67"/>
      <c r="O47" s="64"/>
      <c r="P47" s="64"/>
      <c r="Q47" s="64"/>
      <c r="R47" s="64"/>
      <c r="S47" s="64"/>
    </row>
    <row r="48" spans="1:19" ht="18.75" x14ac:dyDescent="0.3">
      <c r="A48" s="64"/>
      <c r="B48" s="64" t="s">
        <v>53</v>
      </c>
      <c r="C48" s="69" t="s">
        <v>55</v>
      </c>
      <c r="D48" s="64"/>
      <c r="E48" s="64"/>
      <c r="F48" s="68"/>
      <c r="G48" s="66"/>
      <c r="H48" s="66"/>
      <c r="I48" s="64"/>
      <c r="J48" s="64"/>
      <c r="K48" s="64"/>
      <c r="L48" s="64"/>
      <c r="M48" s="67"/>
      <c r="N48" s="67"/>
      <c r="O48" s="64"/>
      <c r="P48" s="64"/>
      <c r="Q48" s="64"/>
      <c r="R48" s="64"/>
      <c r="S48" s="64"/>
    </row>
    <row r="49" spans="1:19" ht="18.75" x14ac:dyDescent="0.3">
      <c r="A49" s="64"/>
      <c r="B49" s="64"/>
      <c r="C49" s="64"/>
      <c r="D49" s="64"/>
      <c r="E49" s="64"/>
      <c r="F49" s="65"/>
      <c r="G49" s="66"/>
      <c r="H49" s="66"/>
      <c r="I49" s="64"/>
      <c r="J49" s="64"/>
      <c r="K49" s="64"/>
      <c r="L49" s="64"/>
      <c r="M49" s="67"/>
      <c r="N49" s="67"/>
      <c r="O49" s="64"/>
      <c r="P49" s="64"/>
      <c r="Q49" s="64"/>
      <c r="R49" s="64"/>
      <c r="S49" s="64"/>
    </row>
    <row r="50" spans="1:19" ht="18.75" x14ac:dyDescent="0.3">
      <c r="A50" s="64"/>
      <c r="B50" s="64"/>
      <c r="C50" s="64"/>
      <c r="D50" s="64"/>
      <c r="E50" s="64"/>
      <c r="F50" s="65"/>
      <c r="G50" s="66"/>
      <c r="H50" s="66"/>
      <c r="I50" s="64"/>
      <c r="J50" s="64"/>
      <c r="K50" s="64"/>
      <c r="L50" s="64"/>
      <c r="M50" s="67"/>
      <c r="N50" s="67"/>
      <c r="O50" s="64"/>
      <c r="P50" s="64"/>
      <c r="Q50" s="64"/>
      <c r="R50" s="64"/>
      <c r="S50" s="64"/>
    </row>
    <row r="51" spans="1:19" ht="18.75" x14ac:dyDescent="0.3">
      <c r="A51" s="64"/>
      <c r="B51" s="64"/>
      <c r="C51" s="64"/>
      <c r="D51" s="64"/>
      <c r="E51" s="64"/>
      <c r="F51" s="65"/>
      <c r="G51" s="66"/>
      <c r="H51" s="66"/>
      <c r="I51" s="64"/>
      <c r="J51" s="64"/>
      <c r="K51" s="64"/>
      <c r="L51" s="64"/>
      <c r="M51" s="67"/>
      <c r="N51" s="67"/>
      <c r="O51" s="64"/>
      <c r="P51" s="64"/>
      <c r="Q51" s="64"/>
      <c r="R51" s="64"/>
      <c r="S51" s="64"/>
    </row>
    <row r="52" spans="1:19" ht="18.75" x14ac:dyDescent="0.3">
      <c r="A52" s="64"/>
      <c r="B52" s="64"/>
      <c r="C52" s="64"/>
      <c r="D52" s="64"/>
      <c r="E52" s="64"/>
      <c r="F52" s="65"/>
      <c r="G52" s="66"/>
      <c r="H52" s="66"/>
      <c r="I52" s="64"/>
      <c r="J52" s="64"/>
      <c r="K52" s="64"/>
      <c r="L52" s="64"/>
      <c r="M52" s="67"/>
      <c r="N52" s="67"/>
      <c r="O52" s="64"/>
      <c r="P52" s="64"/>
      <c r="Q52" s="64"/>
      <c r="R52" s="64"/>
      <c r="S52" s="64"/>
    </row>
    <row r="53" spans="1:19" ht="18.75" x14ac:dyDescent="0.3">
      <c r="A53" s="64"/>
      <c r="B53" s="64"/>
      <c r="C53" s="64"/>
      <c r="D53" s="64"/>
      <c r="E53" s="64"/>
      <c r="F53" s="65"/>
      <c r="G53" s="66"/>
      <c r="H53" s="66"/>
      <c r="I53" s="64"/>
      <c r="J53" s="64"/>
      <c r="K53" s="64"/>
      <c r="L53" s="64"/>
      <c r="M53" s="67"/>
      <c r="N53" s="67"/>
      <c r="O53" s="64"/>
      <c r="P53" s="64"/>
      <c r="Q53" s="64"/>
      <c r="R53" s="64"/>
      <c r="S53" s="64"/>
    </row>
  </sheetData>
  <mergeCells count="12">
    <mergeCell ref="A42:G42"/>
    <mergeCell ref="B2:G2"/>
    <mergeCell ref="A5:G5"/>
    <mergeCell ref="A6:G6"/>
    <mergeCell ref="A29:F29"/>
    <mergeCell ref="A30:H30"/>
    <mergeCell ref="A35:F35"/>
    <mergeCell ref="A36:F36"/>
    <mergeCell ref="A38:G38"/>
    <mergeCell ref="A39:G39"/>
    <mergeCell ref="A40:G40"/>
    <mergeCell ref="A41:G41"/>
  </mergeCells>
  <pageMargins left="0.70866141732283472" right="0.19685039370078741" top="0.15748031496062992" bottom="0.15748031496062992" header="0.15748031496062992" footer="0.15748031496062992"/>
  <pageSetup paperSize="9" scale="4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3"/>
  <sheetViews>
    <sheetView view="pageBreakPreview" topLeftCell="A16" zoomScale="55" zoomScaleNormal="100" zoomScaleSheetLayoutView="55" workbookViewId="0">
      <selection activeCell="A40" sqref="A40:G40"/>
    </sheetView>
  </sheetViews>
  <sheetFormatPr defaultColWidth="8.85546875" defaultRowHeight="15.75" x14ac:dyDescent="0.25"/>
  <cols>
    <col min="1" max="1" width="5.85546875" style="1" customWidth="1"/>
    <col min="2" max="2" width="55.140625" style="1" customWidth="1"/>
    <col min="3" max="3" width="34.140625" style="1" customWidth="1"/>
    <col min="4" max="4" width="14.7109375" style="1" customWidth="1"/>
    <col min="5" max="5" width="12.42578125" style="1" customWidth="1"/>
    <col min="6" max="6" width="31" style="16" customWidth="1"/>
    <col min="7" max="7" width="26" style="19" customWidth="1"/>
    <col min="8" max="8" width="15.5703125" style="19" hidden="1" customWidth="1"/>
    <col min="9" max="9" width="9.85546875" style="1" hidden="1" customWidth="1"/>
    <col min="10" max="10" width="13.140625" style="1" hidden="1" customWidth="1"/>
    <col min="11" max="11" width="12.5703125" style="1" hidden="1" customWidth="1"/>
    <col min="12" max="12" width="10.85546875" style="1" hidden="1" customWidth="1"/>
    <col min="13" max="14" width="8.85546875" style="21" customWidth="1"/>
    <col min="15" max="25" width="8.85546875" style="1" customWidth="1"/>
    <col min="26" max="26" width="5.85546875" style="1" customWidth="1"/>
    <col min="27" max="27" width="8.140625" style="1" customWidth="1"/>
    <col min="28" max="28" width="48" style="1" customWidth="1"/>
    <col min="29" max="29" width="22.5703125" style="1" customWidth="1"/>
    <col min="30" max="30" width="14.7109375" style="1" customWidth="1"/>
    <col min="31" max="31" width="12.42578125" style="1" customWidth="1"/>
    <col min="32" max="32" width="23.7109375" style="1" customWidth="1"/>
    <col min="33" max="34" width="15.5703125" style="1" customWidth="1"/>
    <col min="35" max="281" width="8.85546875" style="1" customWidth="1"/>
    <col min="282" max="282" width="5.85546875" style="1" customWidth="1"/>
    <col min="283" max="283" width="8.140625" style="1" customWidth="1"/>
    <col min="284" max="284" width="48" style="1" customWidth="1"/>
    <col min="285" max="285" width="22.5703125" style="1" customWidth="1"/>
    <col min="286" max="286" width="14.7109375" style="1" customWidth="1"/>
    <col min="287" max="287" width="12.42578125" style="1" customWidth="1"/>
    <col min="288" max="288" width="23.7109375" style="1" customWidth="1"/>
    <col min="289" max="290" width="15.5703125" style="1" customWidth="1"/>
    <col min="291" max="537" width="8.85546875" style="1" customWidth="1"/>
    <col min="538" max="538" width="5.85546875" style="1" customWidth="1"/>
    <col min="539" max="539" width="8.140625" style="1" customWidth="1"/>
    <col min="540" max="540" width="48" style="1" customWidth="1"/>
    <col min="541" max="541" width="22.5703125" style="1" customWidth="1"/>
    <col min="542" max="542" width="14.7109375" style="1" customWidth="1"/>
    <col min="543" max="543" width="12.42578125" style="1" customWidth="1"/>
    <col min="544" max="544" width="23.7109375" style="1" customWidth="1"/>
    <col min="545" max="546" width="15.5703125" style="1" customWidth="1"/>
    <col min="547" max="793" width="8.85546875" style="1" customWidth="1"/>
    <col min="794" max="794" width="5.85546875" style="1" customWidth="1"/>
    <col min="795" max="795" width="8.140625" style="1" customWidth="1"/>
    <col min="796" max="796" width="48" style="1" customWidth="1"/>
    <col min="797" max="797" width="22.5703125" style="1" customWidth="1"/>
    <col min="798" max="798" width="14.7109375" style="1" customWidth="1"/>
    <col min="799" max="799" width="12.42578125" style="1" customWidth="1"/>
    <col min="800" max="800" width="23.7109375" style="1" customWidth="1"/>
    <col min="801" max="802" width="15.5703125" style="1" customWidth="1"/>
    <col min="803" max="1049" width="8.85546875" style="1" customWidth="1"/>
    <col min="1050" max="1050" width="5.85546875" style="1" customWidth="1"/>
    <col min="1051" max="1051" width="8.140625" style="1" customWidth="1"/>
    <col min="1052" max="1052" width="48" style="1" customWidth="1"/>
    <col min="1053" max="1053" width="22.5703125" style="1" customWidth="1"/>
    <col min="1054" max="1054" width="14.7109375" style="1" customWidth="1"/>
    <col min="1055" max="1055" width="12.42578125" style="1" customWidth="1"/>
    <col min="1056" max="1056" width="23.7109375" style="1" customWidth="1"/>
    <col min="1057" max="1058" width="15.5703125" style="1" customWidth="1"/>
    <col min="1059" max="1305" width="8.85546875" style="1" customWidth="1"/>
    <col min="1306" max="1306" width="5.85546875" style="1" customWidth="1"/>
    <col min="1307" max="1307" width="8.140625" style="1" customWidth="1"/>
    <col min="1308" max="1308" width="48" style="1" customWidth="1"/>
    <col min="1309" max="1309" width="22.5703125" style="1" customWidth="1"/>
    <col min="1310" max="1310" width="14.7109375" style="1" customWidth="1"/>
    <col min="1311" max="1311" width="12.42578125" style="1" customWidth="1"/>
    <col min="1312" max="1312" width="23.7109375" style="1" customWidth="1"/>
    <col min="1313" max="1314" width="15.5703125" style="1" customWidth="1"/>
    <col min="1315" max="1561" width="8.85546875" style="1" customWidth="1"/>
    <col min="1562" max="1562" width="5.85546875" style="1" customWidth="1"/>
    <col min="1563" max="1563" width="8.140625" style="1" customWidth="1"/>
    <col min="1564" max="1564" width="48" style="1" customWidth="1"/>
    <col min="1565" max="1565" width="22.5703125" style="1" customWidth="1"/>
    <col min="1566" max="1566" width="14.7109375" style="1" customWidth="1"/>
    <col min="1567" max="1567" width="12.42578125" style="1" customWidth="1"/>
    <col min="1568" max="1568" width="23.7109375" style="1" customWidth="1"/>
    <col min="1569" max="1570" width="15.5703125" style="1" customWidth="1"/>
    <col min="1571" max="1817" width="8.85546875" style="1" customWidth="1"/>
    <col min="1818" max="1818" width="5.85546875" style="1" customWidth="1"/>
    <col min="1819" max="1819" width="8.140625" style="1" customWidth="1"/>
    <col min="1820" max="1820" width="48" style="1" customWidth="1"/>
    <col min="1821" max="1821" width="22.5703125" style="1" customWidth="1"/>
    <col min="1822" max="1822" width="14.7109375" style="1" customWidth="1"/>
    <col min="1823" max="1823" width="12.42578125" style="1" customWidth="1"/>
    <col min="1824" max="1824" width="23.7109375" style="1" customWidth="1"/>
    <col min="1825" max="1826" width="15.5703125" style="1" customWidth="1"/>
    <col min="1827" max="2073" width="8.85546875" style="1" customWidth="1"/>
    <col min="2074" max="2074" width="5.85546875" style="1" customWidth="1"/>
    <col min="2075" max="2075" width="8.140625" style="1" customWidth="1"/>
    <col min="2076" max="2076" width="48" style="1" customWidth="1"/>
    <col min="2077" max="2077" width="22.5703125" style="1" customWidth="1"/>
    <col min="2078" max="2078" width="14.7109375" style="1" customWidth="1"/>
    <col min="2079" max="2079" width="12.42578125" style="1" customWidth="1"/>
    <col min="2080" max="2080" width="23.7109375" style="1" customWidth="1"/>
    <col min="2081" max="2082" width="15.5703125" style="1" customWidth="1"/>
    <col min="2083" max="2329" width="8.85546875" style="1" customWidth="1"/>
    <col min="2330" max="2330" width="5.85546875" style="1" customWidth="1"/>
    <col min="2331" max="2331" width="8.140625" style="1" customWidth="1"/>
    <col min="2332" max="2332" width="48" style="1" customWidth="1"/>
    <col min="2333" max="2333" width="22.5703125" style="1" customWidth="1"/>
    <col min="2334" max="2334" width="14.7109375" style="1" customWidth="1"/>
    <col min="2335" max="2335" width="12.42578125" style="1" customWidth="1"/>
    <col min="2336" max="2336" width="23.7109375" style="1" customWidth="1"/>
    <col min="2337" max="2338" width="15.5703125" style="1" customWidth="1"/>
    <col min="2339" max="2585" width="8.85546875" style="1" customWidth="1"/>
    <col min="2586" max="2586" width="5.85546875" style="1" customWidth="1"/>
    <col min="2587" max="2587" width="8.140625" style="1" customWidth="1"/>
    <col min="2588" max="2588" width="48" style="1" customWidth="1"/>
    <col min="2589" max="2589" width="22.5703125" style="1" customWidth="1"/>
    <col min="2590" max="2590" width="14.7109375" style="1" customWidth="1"/>
    <col min="2591" max="2591" width="12.42578125" style="1" customWidth="1"/>
    <col min="2592" max="2592" width="23.7109375" style="1" customWidth="1"/>
    <col min="2593" max="2594" width="15.5703125" style="1" customWidth="1"/>
    <col min="2595" max="2841" width="8.85546875" style="1" customWidth="1"/>
    <col min="2842" max="2842" width="5.85546875" style="1" customWidth="1"/>
    <col min="2843" max="2843" width="8.140625" style="1" customWidth="1"/>
    <col min="2844" max="2844" width="48" style="1" customWidth="1"/>
    <col min="2845" max="2845" width="22.5703125" style="1" customWidth="1"/>
    <col min="2846" max="2846" width="14.7109375" style="1" customWidth="1"/>
    <col min="2847" max="2847" width="12.42578125" style="1" customWidth="1"/>
    <col min="2848" max="2848" width="23.7109375" style="1" customWidth="1"/>
    <col min="2849" max="2850" width="15.5703125" style="1" customWidth="1"/>
    <col min="2851" max="3097" width="8.85546875" style="1" customWidth="1"/>
    <col min="3098" max="3098" width="5.85546875" style="1" customWidth="1"/>
    <col min="3099" max="3099" width="8.140625" style="1" customWidth="1"/>
    <col min="3100" max="3100" width="48" style="1" customWidth="1"/>
    <col min="3101" max="3101" width="22.5703125" style="1" customWidth="1"/>
    <col min="3102" max="3102" width="14.7109375" style="1" customWidth="1"/>
    <col min="3103" max="3103" width="12.42578125" style="1" customWidth="1"/>
    <col min="3104" max="3104" width="23.7109375" style="1" customWidth="1"/>
    <col min="3105" max="3106" width="15.5703125" style="1" customWidth="1"/>
    <col min="3107" max="3353" width="8.85546875" style="1" customWidth="1"/>
    <col min="3354" max="3354" width="5.85546875" style="1" customWidth="1"/>
    <col min="3355" max="3355" width="8.140625" style="1" customWidth="1"/>
    <col min="3356" max="3356" width="48" style="1" customWidth="1"/>
    <col min="3357" max="3357" width="22.5703125" style="1" customWidth="1"/>
    <col min="3358" max="3358" width="14.7109375" style="1" customWidth="1"/>
    <col min="3359" max="3359" width="12.42578125" style="1" customWidth="1"/>
    <col min="3360" max="3360" width="23.7109375" style="1" customWidth="1"/>
    <col min="3361" max="3362" width="15.5703125" style="1" customWidth="1"/>
    <col min="3363" max="3609" width="8.85546875" style="1" customWidth="1"/>
    <col min="3610" max="3610" width="5.85546875" style="1" customWidth="1"/>
    <col min="3611" max="3611" width="8.140625" style="1" customWidth="1"/>
    <col min="3612" max="3612" width="48" style="1" customWidth="1"/>
    <col min="3613" max="3613" width="22.5703125" style="1" customWidth="1"/>
    <col min="3614" max="3614" width="14.7109375" style="1" customWidth="1"/>
    <col min="3615" max="3615" width="12.42578125" style="1" customWidth="1"/>
    <col min="3616" max="3616" width="23.7109375" style="1" customWidth="1"/>
    <col min="3617" max="3618" width="15.5703125" style="1" customWidth="1"/>
    <col min="3619" max="3865" width="8.85546875" style="1" customWidth="1"/>
    <col min="3866" max="3866" width="5.85546875" style="1" customWidth="1"/>
    <col min="3867" max="3867" width="8.140625" style="1" customWidth="1"/>
    <col min="3868" max="3868" width="48" style="1" customWidth="1"/>
    <col min="3869" max="3869" width="22.5703125" style="1" customWidth="1"/>
    <col min="3870" max="3870" width="14.7109375" style="1" customWidth="1"/>
    <col min="3871" max="3871" width="12.42578125" style="1" customWidth="1"/>
    <col min="3872" max="3872" width="23.7109375" style="1" customWidth="1"/>
    <col min="3873" max="3874" width="15.5703125" style="1" customWidth="1"/>
    <col min="3875" max="4121" width="8.85546875" style="1" customWidth="1"/>
    <col min="4122" max="4122" width="5.85546875" style="1" customWidth="1"/>
    <col min="4123" max="4123" width="8.140625" style="1" customWidth="1"/>
    <col min="4124" max="4124" width="48" style="1" customWidth="1"/>
    <col min="4125" max="4125" width="22.5703125" style="1" customWidth="1"/>
    <col min="4126" max="4126" width="14.7109375" style="1" customWidth="1"/>
    <col min="4127" max="4127" width="12.42578125" style="1" customWidth="1"/>
    <col min="4128" max="4128" width="23.7109375" style="1" customWidth="1"/>
    <col min="4129" max="4130" width="15.5703125" style="1" customWidth="1"/>
    <col min="4131" max="4377" width="8.85546875" style="1" customWidth="1"/>
    <col min="4378" max="4378" width="5.85546875" style="1" customWidth="1"/>
    <col min="4379" max="4379" width="8.140625" style="1" customWidth="1"/>
    <col min="4380" max="4380" width="48" style="1" customWidth="1"/>
    <col min="4381" max="4381" width="22.5703125" style="1" customWidth="1"/>
    <col min="4382" max="4382" width="14.7109375" style="1" customWidth="1"/>
    <col min="4383" max="4383" width="12.42578125" style="1" customWidth="1"/>
    <col min="4384" max="4384" width="23.7109375" style="1" customWidth="1"/>
    <col min="4385" max="4386" width="15.5703125" style="1" customWidth="1"/>
    <col min="4387" max="4633" width="8.85546875" style="1" customWidth="1"/>
    <col min="4634" max="4634" width="5.85546875" style="1" customWidth="1"/>
    <col min="4635" max="4635" width="8.140625" style="1" customWidth="1"/>
    <col min="4636" max="4636" width="48" style="1" customWidth="1"/>
    <col min="4637" max="4637" width="22.5703125" style="1" customWidth="1"/>
    <col min="4638" max="4638" width="14.7109375" style="1" customWidth="1"/>
    <col min="4639" max="4639" width="12.42578125" style="1" customWidth="1"/>
    <col min="4640" max="4640" width="23.7109375" style="1" customWidth="1"/>
    <col min="4641" max="4642" width="15.5703125" style="1" customWidth="1"/>
    <col min="4643" max="4889" width="8.85546875" style="1" customWidth="1"/>
    <col min="4890" max="4890" width="5.85546875" style="1" customWidth="1"/>
    <col min="4891" max="4891" width="8.140625" style="1" customWidth="1"/>
    <col min="4892" max="4892" width="48" style="1" customWidth="1"/>
    <col min="4893" max="4893" width="22.5703125" style="1" customWidth="1"/>
    <col min="4894" max="4894" width="14.7109375" style="1" customWidth="1"/>
    <col min="4895" max="4895" width="12.42578125" style="1" customWidth="1"/>
    <col min="4896" max="4896" width="23.7109375" style="1" customWidth="1"/>
    <col min="4897" max="4898" width="15.5703125" style="1" customWidth="1"/>
    <col min="4899" max="5145" width="8.85546875" style="1" customWidth="1"/>
    <col min="5146" max="5146" width="5.85546875" style="1" customWidth="1"/>
    <col min="5147" max="5147" width="8.140625" style="1" customWidth="1"/>
    <col min="5148" max="5148" width="48" style="1" customWidth="1"/>
    <col min="5149" max="5149" width="22.5703125" style="1" customWidth="1"/>
    <col min="5150" max="5150" width="14.7109375" style="1" customWidth="1"/>
    <col min="5151" max="5151" width="12.42578125" style="1" customWidth="1"/>
    <col min="5152" max="5152" width="23.7109375" style="1" customWidth="1"/>
    <col min="5153" max="5154" width="15.5703125" style="1" customWidth="1"/>
    <col min="5155" max="5400" width="8.85546875" style="1" customWidth="1"/>
    <col min="5401" max="16384" width="8.85546875" style="1"/>
  </cols>
  <sheetData>
    <row r="1" spans="1:14" s="32" customFormat="1" x14ac:dyDescent="0.25">
      <c r="F1" s="2"/>
      <c r="G1" s="19"/>
      <c r="H1" s="19"/>
      <c r="M1" s="15"/>
      <c r="N1" s="15"/>
    </row>
    <row r="2" spans="1:14" s="55" customFormat="1" ht="55.5" customHeight="1" x14ac:dyDescent="0.25">
      <c r="B2" s="108" t="s">
        <v>89</v>
      </c>
      <c r="C2" s="108"/>
      <c r="D2" s="108"/>
      <c r="E2" s="108"/>
      <c r="F2" s="108"/>
      <c r="G2" s="108"/>
    </row>
    <row r="3" spans="1:14" s="58" customFormat="1" ht="18.75" x14ac:dyDescent="0.3">
      <c r="A3" s="56"/>
      <c r="B3" s="57" t="s">
        <v>47</v>
      </c>
      <c r="C3" s="57"/>
      <c r="D3" s="98"/>
      <c r="E3" s="98"/>
      <c r="F3" s="98"/>
      <c r="G3" s="88">
        <v>44742</v>
      </c>
    </row>
    <row r="4" spans="1:14" s="33" customFormat="1" ht="21" customHeight="1" x14ac:dyDescent="0.25">
      <c r="A4" s="29"/>
      <c r="B4" s="29"/>
      <c r="C4" s="29"/>
      <c r="D4" s="29"/>
      <c r="E4" s="29"/>
      <c r="F4" s="29"/>
      <c r="G4" s="29"/>
      <c r="H4" s="29"/>
      <c r="M4" s="34"/>
      <c r="N4" s="34"/>
    </row>
    <row r="5" spans="1:14" s="32" customFormat="1" ht="108.75" customHeight="1" x14ac:dyDescent="0.3">
      <c r="A5" s="106" t="s">
        <v>68</v>
      </c>
      <c r="B5" s="107"/>
      <c r="C5" s="107"/>
      <c r="D5" s="107"/>
      <c r="E5" s="107"/>
      <c r="F5" s="107"/>
      <c r="G5" s="107"/>
      <c r="H5" s="18"/>
      <c r="J5" s="4"/>
      <c r="K5" s="4"/>
      <c r="M5" s="15"/>
      <c r="N5" s="15"/>
    </row>
    <row r="6" spans="1:14" s="32" customFormat="1" ht="61.5" customHeight="1" x14ac:dyDescent="0.3">
      <c r="A6" s="109" t="s">
        <v>48</v>
      </c>
      <c r="B6" s="110"/>
      <c r="C6" s="110"/>
      <c r="D6" s="110"/>
      <c r="E6" s="110"/>
      <c r="F6" s="110"/>
      <c r="G6" s="110"/>
      <c r="H6" s="30"/>
      <c r="J6" s="31"/>
      <c r="K6" s="31"/>
      <c r="L6" s="31"/>
      <c r="M6" s="15"/>
      <c r="N6" s="15"/>
    </row>
    <row r="7" spans="1:14" s="32" customFormat="1" ht="17.25" customHeight="1" x14ac:dyDescent="0.3">
      <c r="A7" s="59"/>
      <c r="B7" s="60"/>
      <c r="C7" s="60"/>
      <c r="D7" s="60"/>
      <c r="E7" s="60"/>
      <c r="F7" s="60"/>
      <c r="G7" s="60"/>
      <c r="H7" s="30"/>
      <c r="J7" s="31"/>
      <c r="K7" s="31"/>
      <c r="L7" s="31"/>
      <c r="M7" s="15"/>
      <c r="N7" s="15"/>
    </row>
    <row r="8" spans="1:14" ht="45.75" customHeight="1" x14ac:dyDescent="0.25">
      <c r="A8" s="5" t="s">
        <v>0</v>
      </c>
      <c r="B8" s="5" t="s">
        <v>2</v>
      </c>
      <c r="C8" s="5" t="s">
        <v>3</v>
      </c>
      <c r="D8" s="5" t="s">
        <v>4</v>
      </c>
      <c r="E8" s="5" t="s">
        <v>5</v>
      </c>
      <c r="F8" s="6" t="s">
        <v>6</v>
      </c>
      <c r="G8" s="9" t="s">
        <v>8</v>
      </c>
      <c r="H8" s="9" t="s">
        <v>7</v>
      </c>
      <c r="I8" s="20" t="s">
        <v>44</v>
      </c>
      <c r="J8" s="5" t="s">
        <v>1</v>
      </c>
      <c r="K8" s="5"/>
      <c r="L8" s="20"/>
      <c r="M8" s="23"/>
      <c r="N8" s="23"/>
    </row>
    <row r="9" spans="1:14" ht="60.75" customHeight="1" x14ac:dyDescent="0.25">
      <c r="A9" s="5">
        <v>1</v>
      </c>
      <c r="B9" s="7" t="s">
        <v>13</v>
      </c>
      <c r="C9" s="5" t="s">
        <v>14</v>
      </c>
      <c r="D9" s="8">
        <v>0.35</v>
      </c>
      <c r="E9" s="8">
        <v>3785.2</v>
      </c>
      <c r="F9" s="6" t="s">
        <v>15</v>
      </c>
      <c r="G9" s="9">
        <f>D9*E9</f>
        <v>1324.82</v>
      </c>
      <c r="H9" s="9">
        <v>14535.167999999998</v>
      </c>
      <c r="I9" s="24">
        <v>0.32</v>
      </c>
      <c r="J9" s="25"/>
      <c r="K9" s="25"/>
      <c r="L9" s="24"/>
    </row>
    <row r="10" spans="1:14" ht="50.25" customHeight="1" x14ac:dyDescent="0.25">
      <c r="A10" s="5">
        <f t="shared" ref="A10:A28" si="0">A9+1</f>
        <v>2</v>
      </c>
      <c r="B10" s="7" t="s">
        <v>59</v>
      </c>
      <c r="C10" s="5" t="s">
        <v>14</v>
      </c>
      <c r="D10" s="8">
        <v>0.09</v>
      </c>
      <c r="E10" s="8">
        <v>3785.2</v>
      </c>
      <c r="F10" s="6" t="s">
        <v>15</v>
      </c>
      <c r="G10" s="9">
        <f t="shared" ref="G10:G28" si="1">D10*E10</f>
        <v>340.66799999999995</v>
      </c>
      <c r="H10" s="9">
        <v>3633.7919999999995</v>
      </c>
      <c r="I10" s="24">
        <v>0.08</v>
      </c>
      <c r="J10" s="25"/>
      <c r="K10" s="25"/>
      <c r="L10" s="24"/>
    </row>
    <row r="11" spans="1:14" ht="59.25" customHeight="1" x14ac:dyDescent="0.25">
      <c r="A11" s="5">
        <f t="shared" si="0"/>
        <v>3</v>
      </c>
      <c r="B11" s="7" t="s">
        <v>17</v>
      </c>
      <c r="C11" s="5" t="s">
        <v>16</v>
      </c>
      <c r="D11" s="8">
        <v>0.17</v>
      </c>
      <c r="E11" s="8">
        <v>3785.2</v>
      </c>
      <c r="F11" s="6" t="s">
        <v>15</v>
      </c>
      <c r="G11" s="9">
        <f t="shared" si="1"/>
        <v>643.48400000000004</v>
      </c>
      <c r="H11" s="9">
        <v>6813.36</v>
      </c>
      <c r="I11" s="24">
        <v>0.15</v>
      </c>
      <c r="J11" s="25"/>
      <c r="K11" s="25"/>
      <c r="L11" s="24"/>
    </row>
    <row r="12" spans="1:14" ht="57" customHeight="1" x14ac:dyDescent="0.25">
      <c r="A12" s="5">
        <f t="shared" si="0"/>
        <v>4</v>
      </c>
      <c r="B12" s="7" t="s">
        <v>18</v>
      </c>
      <c r="C12" s="5" t="s">
        <v>19</v>
      </c>
      <c r="D12" s="8">
        <v>7.0000000000000007E-2</v>
      </c>
      <c r="E12" s="8">
        <v>3785.2</v>
      </c>
      <c r="F12" s="6" t="s">
        <v>15</v>
      </c>
      <c r="G12" s="9">
        <f t="shared" si="1"/>
        <v>264.964</v>
      </c>
      <c r="H12" s="9">
        <v>3179.5680000000002</v>
      </c>
      <c r="I12" s="24">
        <v>7.0000000000000007E-2</v>
      </c>
      <c r="J12" s="25"/>
      <c r="K12" s="25"/>
      <c r="L12" s="24"/>
    </row>
    <row r="13" spans="1:14" ht="71.25" customHeight="1" x14ac:dyDescent="0.25">
      <c r="A13" s="5">
        <f t="shared" si="0"/>
        <v>5</v>
      </c>
      <c r="B13" s="7" t="s">
        <v>20</v>
      </c>
      <c r="C13" s="5" t="s">
        <v>21</v>
      </c>
      <c r="D13" s="8">
        <v>0.04</v>
      </c>
      <c r="E13" s="8">
        <v>3785.2</v>
      </c>
      <c r="F13" s="6" t="s">
        <v>15</v>
      </c>
      <c r="G13" s="9">
        <f t="shared" si="1"/>
        <v>151.40799999999999</v>
      </c>
      <c r="H13" s="9">
        <v>1816.8959999999997</v>
      </c>
      <c r="I13" s="24">
        <v>0.04</v>
      </c>
      <c r="J13" s="25"/>
      <c r="K13" s="25"/>
      <c r="L13" s="24"/>
    </row>
    <row r="14" spans="1:14" ht="57" customHeight="1" x14ac:dyDescent="0.25">
      <c r="A14" s="5">
        <f t="shared" si="0"/>
        <v>6</v>
      </c>
      <c r="B14" s="7" t="s">
        <v>23</v>
      </c>
      <c r="C14" s="5" t="s">
        <v>24</v>
      </c>
      <c r="D14" s="8">
        <v>0.21</v>
      </c>
      <c r="E14" s="8">
        <v>3785.2</v>
      </c>
      <c r="F14" s="6" t="s">
        <v>15</v>
      </c>
      <c r="G14" s="9">
        <f t="shared" si="1"/>
        <v>794.89199999999994</v>
      </c>
      <c r="H14" s="9">
        <v>8630.2559999999994</v>
      </c>
      <c r="I14" s="24">
        <v>0.19</v>
      </c>
      <c r="J14" s="25"/>
      <c r="K14" s="25"/>
      <c r="L14" s="24"/>
    </row>
    <row r="15" spans="1:14" ht="53.25" customHeight="1" x14ac:dyDescent="0.25">
      <c r="A15" s="5">
        <f t="shared" si="0"/>
        <v>7</v>
      </c>
      <c r="B15" s="7" t="s">
        <v>60</v>
      </c>
      <c r="C15" s="5" t="s">
        <v>26</v>
      </c>
      <c r="D15" s="8">
        <v>0.19</v>
      </c>
      <c r="E15" s="8">
        <v>3785.2</v>
      </c>
      <c r="F15" s="6" t="s">
        <v>15</v>
      </c>
      <c r="G15" s="9">
        <f t="shared" si="1"/>
        <v>719.18799999999999</v>
      </c>
      <c r="H15" s="9">
        <v>7721.8080000000009</v>
      </c>
      <c r="I15" s="24">
        <v>0.17</v>
      </c>
      <c r="J15" s="25"/>
      <c r="K15" s="25"/>
      <c r="L15" s="24"/>
    </row>
    <row r="16" spans="1:14" ht="55.5" customHeight="1" x14ac:dyDescent="0.25">
      <c r="A16" s="5">
        <f t="shared" si="0"/>
        <v>8</v>
      </c>
      <c r="B16" s="17" t="s">
        <v>43</v>
      </c>
      <c r="C16" s="5" t="s">
        <v>26</v>
      </c>
      <c r="D16" s="8">
        <v>0.2</v>
      </c>
      <c r="E16" s="8">
        <v>3785.2</v>
      </c>
      <c r="F16" s="6" t="s">
        <v>15</v>
      </c>
      <c r="G16" s="9">
        <f t="shared" si="1"/>
        <v>757.04</v>
      </c>
      <c r="H16" s="9">
        <v>8176.0319999999992</v>
      </c>
      <c r="I16" s="24">
        <v>0.18</v>
      </c>
      <c r="J16" s="25"/>
      <c r="K16" s="25"/>
      <c r="L16" s="24"/>
    </row>
    <row r="17" spans="1:14" ht="33" customHeight="1" x14ac:dyDescent="0.25">
      <c r="A17" s="5">
        <f t="shared" si="0"/>
        <v>9</v>
      </c>
      <c r="B17" s="7" t="s">
        <v>27</v>
      </c>
      <c r="C17" s="5" t="s">
        <v>14</v>
      </c>
      <c r="D17" s="8">
        <v>0.56000000000000005</v>
      </c>
      <c r="E17" s="8">
        <v>3785.2</v>
      </c>
      <c r="F17" s="6" t="s">
        <v>58</v>
      </c>
      <c r="G17" s="9">
        <f t="shared" si="1"/>
        <v>2119.712</v>
      </c>
      <c r="H17" s="9">
        <v>22711.199999999997</v>
      </c>
      <c r="I17" s="24">
        <v>0.49999999999999994</v>
      </c>
      <c r="J17" s="25"/>
      <c r="K17" s="25"/>
      <c r="L17" s="24"/>
    </row>
    <row r="18" spans="1:14" ht="25.5" customHeight="1" x14ac:dyDescent="0.25">
      <c r="A18" s="5">
        <f t="shared" si="0"/>
        <v>10</v>
      </c>
      <c r="B18" s="7" t="s">
        <v>61</v>
      </c>
      <c r="C18" s="5" t="s">
        <v>14</v>
      </c>
      <c r="D18" s="8">
        <v>0.47</v>
      </c>
      <c r="E18" s="8">
        <v>3785.2</v>
      </c>
      <c r="F18" s="6" t="s">
        <v>58</v>
      </c>
      <c r="G18" s="9">
        <f t="shared" si="1"/>
        <v>1779.0439999999999</v>
      </c>
      <c r="H18" s="9">
        <v>19077.407999999999</v>
      </c>
      <c r="I18" s="24">
        <v>0.42</v>
      </c>
      <c r="J18" s="25"/>
      <c r="K18" s="25"/>
      <c r="L18" s="24"/>
    </row>
    <row r="19" spans="1:14" ht="24" customHeight="1" x14ac:dyDescent="0.25">
      <c r="A19" s="5">
        <f t="shared" si="0"/>
        <v>11</v>
      </c>
      <c r="B19" s="7" t="s">
        <v>28</v>
      </c>
      <c r="C19" s="5" t="s">
        <v>26</v>
      </c>
      <c r="D19" s="8">
        <v>0.05</v>
      </c>
      <c r="E19" s="8">
        <v>3785.2</v>
      </c>
      <c r="F19" s="6" t="s">
        <v>29</v>
      </c>
      <c r="G19" s="9">
        <f t="shared" si="1"/>
        <v>189.26</v>
      </c>
      <c r="H19" s="9">
        <v>2271.12</v>
      </c>
      <c r="I19" s="24">
        <v>0.05</v>
      </c>
      <c r="J19" s="25"/>
      <c r="K19" s="25"/>
      <c r="L19" s="24"/>
    </row>
    <row r="20" spans="1:14" ht="81.599999999999994" customHeight="1" x14ac:dyDescent="0.25">
      <c r="A20" s="5">
        <f t="shared" si="0"/>
        <v>12</v>
      </c>
      <c r="B20" s="7" t="s">
        <v>30</v>
      </c>
      <c r="C20" s="5" t="s">
        <v>26</v>
      </c>
      <c r="D20" s="8">
        <v>0.09</v>
      </c>
      <c r="E20" s="8">
        <v>3785.2</v>
      </c>
      <c r="F20" s="6" t="s">
        <v>31</v>
      </c>
      <c r="G20" s="9">
        <f t="shared" si="1"/>
        <v>340.66799999999995</v>
      </c>
      <c r="H20" s="9">
        <v>3482.384</v>
      </c>
      <c r="I20" s="24">
        <v>7.6666666666666675E-2</v>
      </c>
      <c r="J20" s="25"/>
      <c r="K20" s="25"/>
      <c r="L20" s="24"/>
    </row>
    <row r="21" spans="1:14" ht="22.5" customHeight="1" x14ac:dyDescent="0.25">
      <c r="A21" s="5">
        <f t="shared" si="0"/>
        <v>13</v>
      </c>
      <c r="B21" s="28" t="s">
        <v>56</v>
      </c>
      <c r="C21" s="5" t="s">
        <v>32</v>
      </c>
      <c r="D21" s="8">
        <v>0.28000000000000003</v>
      </c>
      <c r="E21" s="8">
        <v>3785.2</v>
      </c>
      <c r="F21" s="6" t="s">
        <v>22</v>
      </c>
      <c r="G21" s="9">
        <f t="shared" si="1"/>
        <v>1059.856</v>
      </c>
      <c r="H21" s="9">
        <v>11355.599999999999</v>
      </c>
      <c r="I21" s="24">
        <v>0.24999999999999997</v>
      </c>
      <c r="J21" s="25"/>
      <c r="K21" s="25"/>
      <c r="L21" s="24"/>
    </row>
    <row r="22" spans="1:14" ht="55.5" customHeight="1" x14ac:dyDescent="0.25">
      <c r="A22" s="5">
        <f t="shared" si="0"/>
        <v>14</v>
      </c>
      <c r="B22" s="7" t="s">
        <v>62</v>
      </c>
      <c r="C22" s="5" t="s">
        <v>24</v>
      </c>
      <c r="D22" s="8">
        <v>2.1</v>
      </c>
      <c r="E22" s="8">
        <v>3785.2</v>
      </c>
      <c r="F22" s="6" t="s">
        <v>58</v>
      </c>
      <c r="G22" s="9">
        <f>D22*E22</f>
        <v>7948.92</v>
      </c>
      <c r="H22" s="9">
        <v>69766.274399999995</v>
      </c>
      <c r="I22" s="24">
        <v>1.535944256578252</v>
      </c>
      <c r="J22" s="25">
        <v>585.70000000000005</v>
      </c>
      <c r="K22" s="25">
        <v>65817.239999999991</v>
      </c>
      <c r="L22" s="24">
        <v>69766.274399999995</v>
      </c>
    </row>
    <row r="23" spans="1:14" ht="31.5" x14ac:dyDescent="0.25">
      <c r="A23" s="5">
        <f t="shared" si="0"/>
        <v>15</v>
      </c>
      <c r="B23" s="7" t="s">
        <v>66</v>
      </c>
      <c r="C23" s="5" t="s">
        <v>63</v>
      </c>
      <c r="D23" s="8">
        <v>3.77</v>
      </c>
      <c r="E23" s="8">
        <v>3785.2</v>
      </c>
      <c r="F23" s="6" t="s">
        <v>33</v>
      </c>
      <c r="G23" s="9">
        <f t="shared" si="1"/>
        <v>14270.204</v>
      </c>
      <c r="H23" s="9">
        <v>94390.92240000001</v>
      </c>
      <c r="I23" s="24">
        <v>2.0780699038359933</v>
      </c>
      <c r="J23" s="25">
        <v>1030.8</v>
      </c>
      <c r="K23" s="25">
        <v>89048.040000000008</v>
      </c>
      <c r="L23" s="24">
        <v>94390.92240000001</v>
      </c>
    </row>
    <row r="24" spans="1:14" ht="31.5" x14ac:dyDescent="0.25">
      <c r="A24" s="5">
        <f>A23+1</f>
        <v>16</v>
      </c>
      <c r="B24" s="11" t="s">
        <v>34</v>
      </c>
      <c r="C24" s="12" t="s">
        <v>35</v>
      </c>
      <c r="D24" s="8">
        <f>7853.72*1.04</f>
        <v>8167.8688000000002</v>
      </c>
      <c r="E24" s="8">
        <v>2</v>
      </c>
      <c r="F24" s="6" t="s">
        <v>58</v>
      </c>
      <c r="G24" s="9">
        <f t="shared" si="1"/>
        <v>16335.7376</v>
      </c>
      <c r="H24" s="9">
        <v>181904.40000000002</v>
      </c>
      <c r="I24" s="24" t="e">
        <v>#DIV/0!</v>
      </c>
      <c r="J24" s="25"/>
      <c r="K24" s="25"/>
      <c r="L24" s="24"/>
    </row>
    <row r="25" spans="1:14" x14ac:dyDescent="0.25">
      <c r="A25" s="5">
        <f t="shared" si="0"/>
        <v>17</v>
      </c>
      <c r="B25" s="11" t="s">
        <v>36</v>
      </c>
      <c r="C25" s="12" t="s">
        <v>14</v>
      </c>
      <c r="D25" s="8">
        <v>1.86</v>
      </c>
      <c r="E25" s="8">
        <v>3785.2</v>
      </c>
      <c r="F25" s="6" t="s">
        <v>58</v>
      </c>
      <c r="G25" s="9">
        <f t="shared" si="1"/>
        <v>7040.4719999999998</v>
      </c>
      <c r="H25" s="9">
        <v>71767.391999999993</v>
      </c>
      <c r="I25" s="24">
        <v>1.5799999999999998</v>
      </c>
      <c r="J25" s="25"/>
      <c r="K25" s="25"/>
      <c r="L25" s="24"/>
    </row>
    <row r="26" spans="1:14" x14ac:dyDescent="0.25">
      <c r="A26" s="5">
        <f t="shared" si="0"/>
        <v>18</v>
      </c>
      <c r="B26" s="11" t="s">
        <v>37</v>
      </c>
      <c r="C26" s="12" t="s">
        <v>38</v>
      </c>
      <c r="D26" s="8">
        <v>0.26</v>
      </c>
      <c r="E26" s="8">
        <v>3785.2</v>
      </c>
      <c r="F26" s="6" t="s">
        <v>58</v>
      </c>
      <c r="G26" s="9">
        <f t="shared" si="1"/>
        <v>984.15199999999993</v>
      </c>
      <c r="H26" s="9">
        <v>5904.9119999999994</v>
      </c>
      <c r="I26" s="24">
        <v>0.13</v>
      </c>
      <c r="J26" s="25"/>
      <c r="K26" s="25"/>
      <c r="L26" s="24"/>
    </row>
    <row r="27" spans="1:14" ht="48.75" customHeight="1" x14ac:dyDescent="0.25">
      <c r="A27" s="5">
        <f t="shared" si="0"/>
        <v>19</v>
      </c>
      <c r="B27" s="36" t="s">
        <v>39</v>
      </c>
      <c r="C27" s="10" t="s">
        <v>14</v>
      </c>
      <c r="D27" s="8">
        <v>1.47</v>
      </c>
      <c r="E27" s="8">
        <v>3785.2</v>
      </c>
      <c r="F27" s="6" t="s">
        <v>58</v>
      </c>
      <c r="G27" s="9">
        <f t="shared" si="1"/>
        <v>5564.2439999999997</v>
      </c>
      <c r="H27" s="9">
        <v>55869.551999999996</v>
      </c>
      <c r="I27" s="24">
        <v>1.23</v>
      </c>
      <c r="J27" s="25"/>
      <c r="K27" s="25"/>
      <c r="L27" s="24"/>
    </row>
    <row r="28" spans="1:14" s="3" customFormat="1" ht="47.25" x14ac:dyDescent="0.25">
      <c r="A28" s="35">
        <f t="shared" si="0"/>
        <v>20</v>
      </c>
      <c r="B28" s="37" t="s">
        <v>69</v>
      </c>
      <c r="C28" s="13" t="s">
        <v>14</v>
      </c>
      <c r="D28" s="14">
        <v>2.82</v>
      </c>
      <c r="E28" s="8">
        <v>3785.2</v>
      </c>
      <c r="F28" s="89" t="s">
        <v>25</v>
      </c>
      <c r="G28" s="9">
        <f t="shared" si="1"/>
        <v>10674.263999999999</v>
      </c>
      <c r="H28" s="9">
        <v>107196.86399999997</v>
      </c>
      <c r="I28" s="24">
        <v>2.36</v>
      </c>
      <c r="J28" s="26"/>
      <c r="K28" s="26"/>
      <c r="L28" s="27"/>
      <c r="M28" s="22"/>
      <c r="N28" s="22"/>
    </row>
    <row r="29" spans="1:14" s="41" customFormat="1" x14ac:dyDescent="0.25">
      <c r="A29" s="111" t="s">
        <v>42</v>
      </c>
      <c r="B29" s="112"/>
      <c r="C29" s="111"/>
      <c r="D29" s="111"/>
      <c r="E29" s="111"/>
      <c r="F29" s="111"/>
      <c r="G29" s="53">
        <f>SUM(G9:G28)-0.02</f>
        <v>73302.977599999998</v>
      </c>
      <c r="H29" s="38">
        <v>790595.48479999998</v>
      </c>
      <c r="I29" s="39">
        <v>21.08</v>
      </c>
      <c r="J29" s="39"/>
      <c r="K29" s="39"/>
      <c r="L29" s="39"/>
      <c r="M29" s="40"/>
      <c r="N29" s="40"/>
    </row>
    <row r="30" spans="1:14" s="3" customFormat="1" x14ac:dyDescent="0.25">
      <c r="A30" s="113" t="s">
        <v>41</v>
      </c>
      <c r="B30" s="113"/>
      <c r="C30" s="113"/>
      <c r="D30" s="113"/>
      <c r="E30" s="113"/>
      <c r="F30" s="113"/>
      <c r="G30" s="113"/>
      <c r="H30" s="113"/>
      <c r="M30" s="22"/>
      <c r="N30" s="22"/>
    </row>
    <row r="31" spans="1:14" s="3" customFormat="1" ht="41.25" customHeight="1" x14ac:dyDescent="0.25">
      <c r="A31" s="42" t="s">
        <v>0</v>
      </c>
      <c r="B31" s="42" t="s">
        <v>2</v>
      </c>
      <c r="C31" s="42" t="s">
        <v>3</v>
      </c>
      <c r="D31" s="42" t="s">
        <v>4</v>
      </c>
      <c r="E31" s="42" t="s">
        <v>5</v>
      </c>
      <c r="F31" s="43" t="s">
        <v>6</v>
      </c>
      <c r="G31" s="26" t="s">
        <v>8</v>
      </c>
      <c r="H31" s="26" t="s">
        <v>7</v>
      </c>
      <c r="I31" s="44" t="s">
        <v>44</v>
      </c>
      <c r="J31" s="42"/>
      <c r="K31" s="42"/>
      <c r="L31" s="45"/>
      <c r="M31" s="22"/>
      <c r="N31" s="22"/>
    </row>
    <row r="32" spans="1:14" s="3" customFormat="1" ht="28.15" customHeight="1" x14ac:dyDescent="0.25">
      <c r="A32" s="42">
        <v>1</v>
      </c>
      <c r="B32" s="46" t="s">
        <v>57</v>
      </c>
      <c r="C32" s="47"/>
      <c r="D32" s="14"/>
      <c r="E32" s="42"/>
      <c r="F32" s="43" t="s">
        <v>65</v>
      </c>
      <c r="G32" s="26">
        <v>13659.61</v>
      </c>
      <c r="H32" s="26">
        <v>126274.27199999997</v>
      </c>
      <c r="I32" s="45">
        <v>2.78</v>
      </c>
      <c r="J32" s="42"/>
      <c r="K32" s="42"/>
      <c r="L32" s="45"/>
      <c r="M32" s="22"/>
      <c r="N32" s="22"/>
    </row>
    <row r="33" spans="1:19" s="3" customFormat="1" ht="36.6" customHeight="1" x14ac:dyDescent="0.25">
      <c r="A33" s="42">
        <v>1</v>
      </c>
      <c r="B33" s="37" t="s">
        <v>9</v>
      </c>
      <c r="C33" s="42" t="s">
        <v>10</v>
      </c>
      <c r="D33" s="14">
        <v>14.62</v>
      </c>
      <c r="E33" s="14">
        <v>1680</v>
      </c>
      <c r="F33" s="43" t="s">
        <v>11</v>
      </c>
      <c r="G33" s="26">
        <v>0</v>
      </c>
      <c r="H33" s="26">
        <v>23620.799999999999</v>
      </c>
      <c r="I33" s="27" t="e">
        <v>#DIV/0!</v>
      </c>
      <c r="J33" s="26"/>
      <c r="K33" s="26"/>
      <c r="L33" s="27"/>
      <c r="M33" s="22"/>
      <c r="N33" s="22"/>
    </row>
    <row r="34" spans="1:19" s="3" customFormat="1" ht="34.5" customHeight="1" x14ac:dyDescent="0.25">
      <c r="A34" s="42">
        <f>A33+1</f>
        <v>2</v>
      </c>
      <c r="B34" s="37" t="s">
        <v>12</v>
      </c>
      <c r="C34" s="42" t="s">
        <v>10</v>
      </c>
      <c r="D34" s="14">
        <v>10.55</v>
      </c>
      <c r="E34" s="14">
        <v>1680</v>
      </c>
      <c r="F34" s="43" t="s">
        <v>11</v>
      </c>
      <c r="G34" s="26">
        <v>0</v>
      </c>
      <c r="H34" s="26">
        <v>17035.2</v>
      </c>
      <c r="I34" s="27" t="e">
        <v>#DIV/0!</v>
      </c>
      <c r="J34" s="26"/>
      <c r="K34" s="26"/>
      <c r="L34" s="27"/>
      <c r="M34" s="22"/>
      <c r="N34" s="22"/>
    </row>
    <row r="35" spans="1:19" s="51" customFormat="1" x14ac:dyDescent="0.25">
      <c r="A35" s="114" t="s">
        <v>42</v>
      </c>
      <c r="B35" s="114"/>
      <c r="C35" s="114"/>
      <c r="D35" s="114"/>
      <c r="E35" s="114"/>
      <c r="F35" s="114"/>
      <c r="G35" s="54">
        <f>SUM(G32:G34)</f>
        <v>13659.61</v>
      </c>
      <c r="H35" s="48">
        <v>166930.27199999997</v>
      </c>
      <c r="I35" s="49"/>
      <c r="J35" s="49"/>
      <c r="K35" s="49"/>
      <c r="L35" s="49"/>
      <c r="M35" s="50"/>
      <c r="N35" s="50"/>
    </row>
    <row r="36" spans="1:19" s="41" customFormat="1" x14ac:dyDescent="0.25">
      <c r="A36" s="111" t="s">
        <v>45</v>
      </c>
      <c r="B36" s="111"/>
      <c r="C36" s="111"/>
      <c r="D36" s="111"/>
      <c r="E36" s="111"/>
      <c r="F36" s="111"/>
      <c r="G36" s="53">
        <f>G29+G35</f>
        <v>86962.587599999999</v>
      </c>
      <c r="H36" s="38">
        <v>957525.75679999997</v>
      </c>
      <c r="I36" s="52"/>
      <c r="J36" s="52"/>
      <c r="K36" s="52"/>
      <c r="L36" s="52"/>
      <c r="M36" s="40"/>
      <c r="N36" s="40"/>
    </row>
    <row r="38" spans="1:19" s="62" customFormat="1" ht="24" customHeight="1" x14ac:dyDescent="0.3">
      <c r="A38" s="106" t="s">
        <v>88</v>
      </c>
      <c r="B38" s="107"/>
      <c r="C38" s="107"/>
      <c r="D38" s="107"/>
      <c r="E38" s="107"/>
      <c r="F38" s="107"/>
      <c r="G38" s="107"/>
      <c r="H38" s="61"/>
      <c r="M38" s="63"/>
      <c r="N38" s="63"/>
    </row>
    <row r="39" spans="1:19" s="62" customFormat="1" ht="23.25" customHeight="1" x14ac:dyDescent="0.3">
      <c r="A39" s="106" t="s">
        <v>93</v>
      </c>
      <c r="B39" s="107"/>
      <c r="C39" s="107"/>
      <c r="D39" s="107"/>
      <c r="E39" s="107"/>
      <c r="F39" s="107"/>
      <c r="G39" s="107"/>
      <c r="H39" s="61"/>
      <c r="M39" s="63"/>
      <c r="N39" s="63"/>
    </row>
    <row r="40" spans="1:19" s="62" customFormat="1" ht="25.5" customHeight="1" x14ac:dyDescent="0.3">
      <c r="A40" s="106" t="s">
        <v>49</v>
      </c>
      <c r="B40" s="107"/>
      <c r="C40" s="107"/>
      <c r="D40" s="107"/>
      <c r="E40" s="107"/>
      <c r="F40" s="107"/>
      <c r="G40" s="107"/>
      <c r="H40" s="61"/>
      <c r="M40" s="63"/>
      <c r="N40" s="63"/>
    </row>
    <row r="41" spans="1:19" s="62" customFormat="1" ht="22.5" customHeight="1" x14ac:dyDescent="0.3">
      <c r="A41" s="106" t="s">
        <v>50</v>
      </c>
      <c r="B41" s="107"/>
      <c r="C41" s="107"/>
      <c r="D41" s="107"/>
      <c r="E41" s="107"/>
      <c r="F41" s="107"/>
      <c r="G41" s="107"/>
      <c r="H41" s="61"/>
      <c r="M41" s="63"/>
      <c r="N41" s="63"/>
    </row>
    <row r="42" spans="1:19" s="62" customFormat="1" ht="45.75" customHeight="1" x14ac:dyDescent="0.3">
      <c r="A42" s="106" t="s">
        <v>51</v>
      </c>
      <c r="B42" s="107"/>
      <c r="C42" s="107"/>
      <c r="D42" s="107"/>
      <c r="E42" s="107"/>
      <c r="F42" s="107"/>
      <c r="G42" s="107"/>
      <c r="H42" s="61"/>
      <c r="M42" s="63"/>
      <c r="N42" s="63"/>
    </row>
    <row r="44" spans="1:19" ht="18.75" x14ac:dyDescent="0.3">
      <c r="A44" s="64"/>
      <c r="B44" s="64"/>
      <c r="C44" s="64" t="s">
        <v>52</v>
      </c>
      <c r="D44" s="64"/>
      <c r="E44" s="64"/>
      <c r="F44" s="65"/>
      <c r="G44" s="66"/>
      <c r="H44" s="66"/>
      <c r="I44" s="64"/>
      <c r="J44" s="64"/>
      <c r="K44" s="64"/>
      <c r="L44" s="64"/>
      <c r="M44" s="67"/>
      <c r="N44" s="67"/>
      <c r="O44" s="64"/>
      <c r="P44" s="64"/>
      <c r="Q44" s="64"/>
      <c r="R44" s="64"/>
      <c r="S44" s="64"/>
    </row>
    <row r="45" spans="1:19" ht="18.75" x14ac:dyDescent="0.3">
      <c r="A45" s="64"/>
      <c r="B45" s="64"/>
      <c r="C45" s="64"/>
      <c r="D45" s="64"/>
      <c r="E45" s="64"/>
      <c r="F45" s="65"/>
      <c r="G45" s="66"/>
      <c r="H45" s="66"/>
      <c r="I45" s="64"/>
      <c r="J45" s="64"/>
      <c r="K45" s="64"/>
      <c r="L45" s="64"/>
      <c r="M45" s="67"/>
      <c r="N45" s="67"/>
      <c r="O45" s="64"/>
      <c r="P45" s="64"/>
      <c r="Q45" s="64"/>
      <c r="R45" s="64"/>
      <c r="S45" s="64"/>
    </row>
    <row r="46" spans="1:19" ht="18.75" x14ac:dyDescent="0.3">
      <c r="A46" s="64"/>
      <c r="B46" s="64" t="s">
        <v>54</v>
      </c>
      <c r="C46" s="64" t="s">
        <v>67</v>
      </c>
      <c r="D46" s="64"/>
      <c r="E46" s="64"/>
      <c r="F46" s="68"/>
      <c r="G46" s="66"/>
      <c r="H46" s="66"/>
      <c r="I46" s="64"/>
      <c r="J46" s="64"/>
      <c r="K46" s="64"/>
      <c r="L46" s="64"/>
      <c r="M46" s="67"/>
      <c r="N46" s="67"/>
      <c r="O46" s="64"/>
      <c r="P46" s="64"/>
      <c r="Q46" s="64"/>
      <c r="R46" s="64"/>
      <c r="S46" s="64"/>
    </row>
    <row r="47" spans="1:19" ht="18.75" x14ac:dyDescent="0.3">
      <c r="A47" s="64"/>
      <c r="B47" s="64"/>
      <c r="C47" s="64"/>
      <c r="D47" s="64"/>
      <c r="E47" s="64"/>
      <c r="F47" s="65"/>
      <c r="G47" s="66"/>
      <c r="H47" s="66"/>
      <c r="I47" s="64"/>
      <c r="J47" s="64"/>
      <c r="K47" s="64"/>
      <c r="L47" s="64"/>
      <c r="M47" s="67"/>
      <c r="N47" s="67"/>
      <c r="O47" s="64"/>
      <c r="P47" s="64"/>
      <c r="Q47" s="64"/>
      <c r="R47" s="64"/>
      <c r="S47" s="64"/>
    </row>
    <row r="48" spans="1:19" ht="18.75" x14ac:dyDescent="0.3">
      <c r="A48" s="64"/>
      <c r="B48" s="64" t="s">
        <v>53</v>
      </c>
      <c r="C48" s="69" t="s">
        <v>55</v>
      </c>
      <c r="D48" s="64"/>
      <c r="E48" s="64"/>
      <c r="F48" s="68"/>
      <c r="G48" s="66"/>
      <c r="H48" s="66"/>
      <c r="I48" s="64"/>
      <c r="J48" s="64"/>
      <c r="K48" s="64"/>
      <c r="L48" s="64"/>
      <c r="M48" s="67"/>
      <c r="N48" s="67"/>
      <c r="O48" s="64"/>
      <c r="P48" s="64"/>
      <c r="Q48" s="64"/>
      <c r="R48" s="64"/>
      <c r="S48" s="64"/>
    </row>
    <row r="49" spans="1:19" ht="18.75" x14ac:dyDescent="0.3">
      <c r="A49" s="64"/>
      <c r="B49" s="64"/>
      <c r="C49" s="64"/>
      <c r="D49" s="64"/>
      <c r="E49" s="64"/>
      <c r="F49" s="65"/>
      <c r="G49" s="66"/>
      <c r="H49" s="66"/>
      <c r="I49" s="64"/>
      <c r="J49" s="64"/>
      <c r="K49" s="64"/>
      <c r="L49" s="64"/>
      <c r="M49" s="67"/>
      <c r="N49" s="67"/>
      <c r="O49" s="64"/>
      <c r="P49" s="64"/>
      <c r="Q49" s="64"/>
      <c r="R49" s="64"/>
      <c r="S49" s="64"/>
    </row>
    <row r="50" spans="1:19" ht="18.75" x14ac:dyDescent="0.3">
      <c r="A50" s="64"/>
      <c r="B50" s="64"/>
      <c r="C50" s="64"/>
      <c r="D50" s="64"/>
      <c r="E50" s="64"/>
      <c r="F50" s="65"/>
      <c r="G50" s="66"/>
      <c r="H50" s="66"/>
      <c r="I50" s="64"/>
      <c r="J50" s="64"/>
      <c r="K50" s="64"/>
      <c r="L50" s="64"/>
      <c r="M50" s="67"/>
      <c r="N50" s="67"/>
      <c r="O50" s="64"/>
      <c r="P50" s="64"/>
      <c r="Q50" s="64"/>
      <c r="R50" s="64"/>
      <c r="S50" s="64"/>
    </row>
    <row r="51" spans="1:19" ht="18.75" x14ac:dyDescent="0.3">
      <c r="A51" s="64"/>
      <c r="B51" s="64"/>
      <c r="C51" s="64"/>
      <c r="D51" s="64"/>
      <c r="E51" s="64"/>
      <c r="F51" s="65"/>
      <c r="G51" s="66"/>
      <c r="H51" s="66"/>
      <c r="I51" s="64"/>
      <c r="J51" s="64"/>
      <c r="K51" s="64"/>
      <c r="L51" s="64"/>
      <c r="M51" s="67"/>
      <c r="N51" s="67"/>
      <c r="O51" s="64"/>
      <c r="P51" s="64"/>
      <c r="Q51" s="64"/>
      <c r="R51" s="64"/>
      <c r="S51" s="64"/>
    </row>
    <row r="52" spans="1:19" ht="18.75" x14ac:dyDescent="0.3">
      <c r="A52" s="64"/>
      <c r="B52" s="64"/>
      <c r="C52" s="64"/>
      <c r="D52" s="64"/>
      <c r="E52" s="64"/>
      <c r="F52" s="65"/>
      <c r="G52" s="66"/>
      <c r="H52" s="66"/>
      <c r="I52" s="64"/>
      <c r="J52" s="64"/>
      <c r="K52" s="64"/>
      <c r="L52" s="64"/>
      <c r="M52" s="67"/>
      <c r="N52" s="67"/>
      <c r="O52" s="64"/>
      <c r="P52" s="64"/>
      <c r="Q52" s="64"/>
      <c r="R52" s="64"/>
      <c r="S52" s="64"/>
    </row>
    <row r="53" spans="1:19" ht="18.75" x14ac:dyDescent="0.3">
      <c r="A53" s="64"/>
      <c r="B53" s="64"/>
      <c r="C53" s="64"/>
      <c r="D53" s="64"/>
      <c r="E53" s="64"/>
      <c r="F53" s="65"/>
      <c r="G53" s="66"/>
      <c r="H53" s="66"/>
      <c r="I53" s="64"/>
      <c r="J53" s="64"/>
      <c r="K53" s="64"/>
      <c r="L53" s="64"/>
      <c r="M53" s="67"/>
      <c r="N53" s="67"/>
      <c r="O53" s="64"/>
      <c r="P53" s="64"/>
      <c r="Q53" s="64"/>
      <c r="R53" s="64"/>
      <c r="S53" s="64"/>
    </row>
  </sheetData>
  <mergeCells count="12">
    <mergeCell ref="A42:G42"/>
    <mergeCell ref="B2:G2"/>
    <mergeCell ref="A5:G5"/>
    <mergeCell ref="A6:G6"/>
    <mergeCell ref="A29:F29"/>
    <mergeCell ref="A30:H30"/>
    <mergeCell ref="A35:F35"/>
    <mergeCell ref="A36:F36"/>
    <mergeCell ref="A38:G38"/>
    <mergeCell ref="A39:G39"/>
    <mergeCell ref="A40:G40"/>
    <mergeCell ref="A41:G41"/>
  </mergeCells>
  <pageMargins left="0.70866141732283472" right="0.19685039370078741" top="0.15748031496062992" bottom="0.15748031496062992" header="0.15748031496062992" footer="0.15748031496062992"/>
  <pageSetup paperSize="9" scale="4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3"/>
  <sheetViews>
    <sheetView view="pageBreakPreview" topLeftCell="A16" zoomScale="55" zoomScaleNormal="100" zoomScaleSheetLayoutView="55" workbookViewId="0">
      <selection activeCell="A40" sqref="A40:G40"/>
    </sheetView>
  </sheetViews>
  <sheetFormatPr defaultColWidth="8.85546875" defaultRowHeight="15.75" x14ac:dyDescent="0.25"/>
  <cols>
    <col min="1" max="1" width="5.85546875" style="1" customWidth="1"/>
    <col min="2" max="2" width="55.140625" style="1" customWidth="1"/>
    <col min="3" max="3" width="34.140625" style="1" customWidth="1"/>
    <col min="4" max="4" width="14.7109375" style="1" customWidth="1"/>
    <col min="5" max="5" width="12.42578125" style="1" customWidth="1"/>
    <col min="6" max="6" width="31" style="16" customWidth="1"/>
    <col min="7" max="7" width="26" style="19" customWidth="1"/>
    <col min="8" max="8" width="15.5703125" style="19" hidden="1" customWidth="1"/>
    <col min="9" max="9" width="9.85546875" style="1" hidden="1" customWidth="1"/>
    <col min="10" max="10" width="13.140625" style="1" hidden="1" customWidth="1"/>
    <col min="11" max="11" width="12.5703125" style="1" hidden="1" customWidth="1"/>
    <col min="12" max="12" width="10.85546875" style="1" hidden="1" customWidth="1"/>
    <col min="13" max="14" width="8.85546875" style="21" customWidth="1"/>
    <col min="15" max="25" width="8.85546875" style="1" customWidth="1"/>
    <col min="26" max="26" width="5.85546875" style="1" customWidth="1"/>
    <col min="27" max="27" width="8.140625" style="1" customWidth="1"/>
    <col min="28" max="28" width="48" style="1" customWidth="1"/>
    <col min="29" max="29" width="22.5703125" style="1" customWidth="1"/>
    <col min="30" max="30" width="14.7109375" style="1" customWidth="1"/>
    <col min="31" max="31" width="12.42578125" style="1" customWidth="1"/>
    <col min="32" max="32" width="23.7109375" style="1" customWidth="1"/>
    <col min="33" max="34" width="15.5703125" style="1" customWidth="1"/>
    <col min="35" max="281" width="8.85546875" style="1" customWidth="1"/>
    <col min="282" max="282" width="5.85546875" style="1" customWidth="1"/>
    <col min="283" max="283" width="8.140625" style="1" customWidth="1"/>
    <col min="284" max="284" width="48" style="1" customWidth="1"/>
    <col min="285" max="285" width="22.5703125" style="1" customWidth="1"/>
    <col min="286" max="286" width="14.7109375" style="1" customWidth="1"/>
    <col min="287" max="287" width="12.42578125" style="1" customWidth="1"/>
    <col min="288" max="288" width="23.7109375" style="1" customWidth="1"/>
    <col min="289" max="290" width="15.5703125" style="1" customWidth="1"/>
    <col min="291" max="537" width="8.85546875" style="1" customWidth="1"/>
    <col min="538" max="538" width="5.85546875" style="1" customWidth="1"/>
    <col min="539" max="539" width="8.140625" style="1" customWidth="1"/>
    <col min="540" max="540" width="48" style="1" customWidth="1"/>
    <col min="541" max="541" width="22.5703125" style="1" customWidth="1"/>
    <col min="542" max="542" width="14.7109375" style="1" customWidth="1"/>
    <col min="543" max="543" width="12.42578125" style="1" customWidth="1"/>
    <col min="544" max="544" width="23.7109375" style="1" customWidth="1"/>
    <col min="545" max="546" width="15.5703125" style="1" customWidth="1"/>
    <col min="547" max="793" width="8.85546875" style="1" customWidth="1"/>
    <col min="794" max="794" width="5.85546875" style="1" customWidth="1"/>
    <col min="795" max="795" width="8.140625" style="1" customWidth="1"/>
    <col min="796" max="796" width="48" style="1" customWidth="1"/>
    <col min="797" max="797" width="22.5703125" style="1" customWidth="1"/>
    <col min="798" max="798" width="14.7109375" style="1" customWidth="1"/>
    <col min="799" max="799" width="12.42578125" style="1" customWidth="1"/>
    <col min="800" max="800" width="23.7109375" style="1" customWidth="1"/>
    <col min="801" max="802" width="15.5703125" style="1" customWidth="1"/>
    <col min="803" max="1049" width="8.85546875" style="1" customWidth="1"/>
    <col min="1050" max="1050" width="5.85546875" style="1" customWidth="1"/>
    <col min="1051" max="1051" width="8.140625" style="1" customWidth="1"/>
    <col min="1052" max="1052" width="48" style="1" customWidth="1"/>
    <col min="1053" max="1053" width="22.5703125" style="1" customWidth="1"/>
    <col min="1054" max="1054" width="14.7109375" style="1" customWidth="1"/>
    <col min="1055" max="1055" width="12.42578125" style="1" customWidth="1"/>
    <col min="1056" max="1056" width="23.7109375" style="1" customWidth="1"/>
    <col min="1057" max="1058" width="15.5703125" style="1" customWidth="1"/>
    <col min="1059" max="1305" width="8.85546875" style="1" customWidth="1"/>
    <col min="1306" max="1306" width="5.85546875" style="1" customWidth="1"/>
    <col min="1307" max="1307" width="8.140625" style="1" customWidth="1"/>
    <col min="1308" max="1308" width="48" style="1" customWidth="1"/>
    <col min="1309" max="1309" width="22.5703125" style="1" customWidth="1"/>
    <col min="1310" max="1310" width="14.7109375" style="1" customWidth="1"/>
    <col min="1311" max="1311" width="12.42578125" style="1" customWidth="1"/>
    <col min="1312" max="1312" width="23.7109375" style="1" customWidth="1"/>
    <col min="1313" max="1314" width="15.5703125" style="1" customWidth="1"/>
    <col min="1315" max="1561" width="8.85546875" style="1" customWidth="1"/>
    <col min="1562" max="1562" width="5.85546875" style="1" customWidth="1"/>
    <col min="1563" max="1563" width="8.140625" style="1" customWidth="1"/>
    <col min="1564" max="1564" width="48" style="1" customWidth="1"/>
    <col min="1565" max="1565" width="22.5703125" style="1" customWidth="1"/>
    <col min="1566" max="1566" width="14.7109375" style="1" customWidth="1"/>
    <col min="1567" max="1567" width="12.42578125" style="1" customWidth="1"/>
    <col min="1568" max="1568" width="23.7109375" style="1" customWidth="1"/>
    <col min="1569" max="1570" width="15.5703125" style="1" customWidth="1"/>
    <col min="1571" max="1817" width="8.85546875" style="1" customWidth="1"/>
    <col min="1818" max="1818" width="5.85546875" style="1" customWidth="1"/>
    <col min="1819" max="1819" width="8.140625" style="1" customWidth="1"/>
    <col min="1820" max="1820" width="48" style="1" customWidth="1"/>
    <col min="1821" max="1821" width="22.5703125" style="1" customWidth="1"/>
    <col min="1822" max="1822" width="14.7109375" style="1" customWidth="1"/>
    <col min="1823" max="1823" width="12.42578125" style="1" customWidth="1"/>
    <col min="1824" max="1824" width="23.7109375" style="1" customWidth="1"/>
    <col min="1825" max="1826" width="15.5703125" style="1" customWidth="1"/>
    <col min="1827" max="2073" width="8.85546875" style="1" customWidth="1"/>
    <col min="2074" max="2074" width="5.85546875" style="1" customWidth="1"/>
    <col min="2075" max="2075" width="8.140625" style="1" customWidth="1"/>
    <col min="2076" max="2076" width="48" style="1" customWidth="1"/>
    <col min="2077" max="2077" width="22.5703125" style="1" customWidth="1"/>
    <col min="2078" max="2078" width="14.7109375" style="1" customWidth="1"/>
    <col min="2079" max="2079" width="12.42578125" style="1" customWidth="1"/>
    <col min="2080" max="2080" width="23.7109375" style="1" customWidth="1"/>
    <col min="2081" max="2082" width="15.5703125" style="1" customWidth="1"/>
    <col min="2083" max="2329" width="8.85546875" style="1" customWidth="1"/>
    <col min="2330" max="2330" width="5.85546875" style="1" customWidth="1"/>
    <col min="2331" max="2331" width="8.140625" style="1" customWidth="1"/>
    <col min="2332" max="2332" width="48" style="1" customWidth="1"/>
    <col min="2333" max="2333" width="22.5703125" style="1" customWidth="1"/>
    <col min="2334" max="2334" width="14.7109375" style="1" customWidth="1"/>
    <col min="2335" max="2335" width="12.42578125" style="1" customWidth="1"/>
    <col min="2336" max="2336" width="23.7109375" style="1" customWidth="1"/>
    <col min="2337" max="2338" width="15.5703125" style="1" customWidth="1"/>
    <col min="2339" max="2585" width="8.85546875" style="1" customWidth="1"/>
    <col min="2586" max="2586" width="5.85546875" style="1" customWidth="1"/>
    <col min="2587" max="2587" width="8.140625" style="1" customWidth="1"/>
    <col min="2588" max="2588" width="48" style="1" customWidth="1"/>
    <col min="2589" max="2589" width="22.5703125" style="1" customWidth="1"/>
    <col min="2590" max="2590" width="14.7109375" style="1" customWidth="1"/>
    <col min="2591" max="2591" width="12.42578125" style="1" customWidth="1"/>
    <col min="2592" max="2592" width="23.7109375" style="1" customWidth="1"/>
    <col min="2593" max="2594" width="15.5703125" style="1" customWidth="1"/>
    <col min="2595" max="2841" width="8.85546875" style="1" customWidth="1"/>
    <col min="2842" max="2842" width="5.85546875" style="1" customWidth="1"/>
    <col min="2843" max="2843" width="8.140625" style="1" customWidth="1"/>
    <col min="2844" max="2844" width="48" style="1" customWidth="1"/>
    <col min="2845" max="2845" width="22.5703125" style="1" customWidth="1"/>
    <col min="2846" max="2846" width="14.7109375" style="1" customWidth="1"/>
    <col min="2847" max="2847" width="12.42578125" style="1" customWidth="1"/>
    <col min="2848" max="2848" width="23.7109375" style="1" customWidth="1"/>
    <col min="2849" max="2850" width="15.5703125" style="1" customWidth="1"/>
    <col min="2851" max="3097" width="8.85546875" style="1" customWidth="1"/>
    <col min="3098" max="3098" width="5.85546875" style="1" customWidth="1"/>
    <col min="3099" max="3099" width="8.140625" style="1" customWidth="1"/>
    <col min="3100" max="3100" width="48" style="1" customWidth="1"/>
    <col min="3101" max="3101" width="22.5703125" style="1" customWidth="1"/>
    <col min="3102" max="3102" width="14.7109375" style="1" customWidth="1"/>
    <col min="3103" max="3103" width="12.42578125" style="1" customWidth="1"/>
    <col min="3104" max="3104" width="23.7109375" style="1" customWidth="1"/>
    <col min="3105" max="3106" width="15.5703125" style="1" customWidth="1"/>
    <col min="3107" max="3353" width="8.85546875" style="1" customWidth="1"/>
    <col min="3354" max="3354" width="5.85546875" style="1" customWidth="1"/>
    <col min="3355" max="3355" width="8.140625" style="1" customWidth="1"/>
    <col min="3356" max="3356" width="48" style="1" customWidth="1"/>
    <col min="3357" max="3357" width="22.5703125" style="1" customWidth="1"/>
    <col min="3358" max="3358" width="14.7109375" style="1" customWidth="1"/>
    <col min="3359" max="3359" width="12.42578125" style="1" customWidth="1"/>
    <col min="3360" max="3360" width="23.7109375" style="1" customWidth="1"/>
    <col min="3361" max="3362" width="15.5703125" style="1" customWidth="1"/>
    <col min="3363" max="3609" width="8.85546875" style="1" customWidth="1"/>
    <col min="3610" max="3610" width="5.85546875" style="1" customWidth="1"/>
    <col min="3611" max="3611" width="8.140625" style="1" customWidth="1"/>
    <col min="3612" max="3612" width="48" style="1" customWidth="1"/>
    <col min="3613" max="3613" width="22.5703125" style="1" customWidth="1"/>
    <col min="3614" max="3614" width="14.7109375" style="1" customWidth="1"/>
    <col min="3615" max="3615" width="12.42578125" style="1" customWidth="1"/>
    <col min="3616" max="3616" width="23.7109375" style="1" customWidth="1"/>
    <col min="3617" max="3618" width="15.5703125" style="1" customWidth="1"/>
    <col min="3619" max="3865" width="8.85546875" style="1" customWidth="1"/>
    <col min="3866" max="3866" width="5.85546875" style="1" customWidth="1"/>
    <col min="3867" max="3867" width="8.140625" style="1" customWidth="1"/>
    <col min="3868" max="3868" width="48" style="1" customWidth="1"/>
    <col min="3869" max="3869" width="22.5703125" style="1" customWidth="1"/>
    <col min="3870" max="3870" width="14.7109375" style="1" customWidth="1"/>
    <col min="3871" max="3871" width="12.42578125" style="1" customWidth="1"/>
    <col min="3872" max="3872" width="23.7109375" style="1" customWidth="1"/>
    <col min="3873" max="3874" width="15.5703125" style="1" customWidth="1"/>
    <col min="3875" max="4121" width="8.85546875" style="1" customWidth="1"/>
    <col min="4122" max="4122" width="5.85546875" style="1" customWidth="1"/>
    <col min="4123" max="4123" width="8.140625" style="1" customWidth="1"/>
    <col min="4124" max="4124" width="48" style="1" customWidth="1"/>
    <col min="4125" max="4125" width="22.5703125" style="1" customWidth="1"/>
    <col min="4126" max="4126" width="14.7109375" style="1" customWidth="1"/>
    <col min="4127" max="4127" width="12.42578125" style="1" customWidth="1"/>
    <col min="4128" max="4128" width="23.7109375" style="1" customWidth="1"/>
    <col min="4129" max="4130" width="15.5703125" style="1" customWidth="1"/>
    <col min="4131" max="4377" width="8.85546875" style="1" customWidth="1"/>
    <col min="4378" max="4378" width="5.85546875" style="1" customWidth="1"/>
    <col min="4379" max="4379" width="8.140625" style="1" customWidth="1"/>
    <col min="4380" max="4380" width="48" style="1" customWidth="1"/>
    <col min="4381" max="4381" width="22.5703125" style="1" customWidth="1"/>
    <col min="4382" max="4382" width="14.7109375" style="1" customWidth="1"/>
    <col min="4383" max="4383" width="12.42578125" style="1" customWidth="1"/>
    <col min="4384" max="4384" width="23.7109375" style="1" customWidth="1"/>
    <col min="4385" max="4386" width="15.5703125" style="1" customWidth="1"/>
    <col min="4387" max="4633" width="8.85546875" style="1" customWidth="1"/>
    <col min="4634" max="4634" width="5.85546875" style="1" customWidth="1"/>
    <col min="4635" max="4635" width="8.140625" style="1" customWidth="1"/>
    <col min="4636" max="4636" width="48" style="1" customWidth="1"/>
    <col min="4637" max="4637" width="22.5703125" style="1" customWidth="1"/>
    <col min="4638" max="4638" width="14.7109375" style="1" customWidth="1"/>
    <col min="4639" max="4639" width="12.42578125" style="1" customWidth="1"/>
    <col min="4640" max="4640" width="23.7109375" style="1" customWidth="1"/>
    <col min="4641" max="4642" width="15.5703125" style="1" customWidth="1"/>
    <col min="4643" max="4889" width="8.85546875" style="1" customWidth="1"/>
    <col min="4890" max="4890" width="5.85546875" style="1" customWidth="1"/>
    <col min="4891" max="4891" width="8.140625" style="1" customWidth="1"/>
    <col min="4892" max="4892" width="48" style="1" customWidth="1"/>
    <col min="4893" max="4893" width="22.5703125" style="1" customWidth="1"/>
    <col min="4894" max="4894" width="14.7109375" style="1" customWidth="1"/>
    <col min="4895" max="4895" width="12.42578125" style="1" customWidth="1"/>
    <col min="4896" max="4896" width="23.7109375" style="1" customWidth="1"/>
    <col min="4897" max="4898" width="15.5703125" style="1" customWidth="1"/>
    <col min="4899" max="5145" width="8.85546875" style="1" customWidth="1"/>
    <col min="5146" max="5146" width="5.85546875" style="1" customWidth="1"/>
    <col min="5147" max="5147" width="8.140625" style="1" customWidth="1"/>
    <col min="5148" max="5148" width="48" style="1" customWidth="1"/>
    <col min="5149" max="5149" width="22.5703125" style="1" customWidth="1"/>
    <col min="5150" max="5150" width="14.7109375" style="1" customWidth="1"/>
    <col min="5151" max="5151" width="12.42578125" style="1" customWidth="1"/>
    <col min="5152" max="5152" width="23.7109375" style="1" customWidth="1"/>
    <col min="5153" max="5154" width="15.5703125" style="1" customWidth="1"/>
    <col min="5155" max="5400" width="8.85546875" style="1" customWidth="1"/>
    <col min="5401" max="16384" width="8.85546875" style="1"/>
  </cols>
  <sheetData>
    <row r="1" spans="1:14" s="32" customFormat="1" x14ac:dyDescent="0.25">
      <c r="F1" s="2"/>
      <c r="G1" s="19"/>
      <c r="H1" s="19"/>
      <c r="M1" s="15"/>
      <c r="N1" s="15"/>
    </row>
    <row r="2" spans="1:14" s="55" customFormat="1" ht="55.5" customHeight="1" x14ac:dyDescent="0.25">
      <c r="B2" s="108" t="s">
        <v>90</v>
      </c>
      <c r="C2" s="108"/>
      <c r="D2" s="108"/>
      <c r="E2" s="108"/>
      <c r="F2" s="108"/>
      <c r="G2" s="108"/>
    </row>
    <row r="3" spans="1:14" s="58" customFormat="1" ht="18.75" x14ac:dyDescent="0.3">
      <c r="A3" s="56"/>
      <c r="B3" s="57" t="s">
        <v>47</v>
      </c>
      <c r="C3" s="57"/>
      <c r="D3" s="99"/>
      <c r="E3" s="99"/>
      <c r="F3" s="99"/>
      <c r="G3" s="88">
        <v>44773</v>
      </c>
    </row>
    <row r="4" spans="1:14" s="33" customFormat="1" ht="21" customHeight="1" x14ac:dyDescent="0.25">
      <c r="A4" s="29"/>
      <c r="B4" s="29"/>
      <c r="C4" s="29"/>
      <c r="D4" s="29"/>
      <c r="E4" s="29"/>
      <c r="F4" s="29"/>
      <c r="G4" s="29"/>
      <c r="H4" s="29"/>
      <c r="M4" s="34"/>
      <c r="N4" s="34"/>
    </row>
    <row r="5" spans="1:14" s="32" customFormat="1" ht="108.75" customHeight="1" x14ac:dyDescent="0.3">
      <c r="A5" s="106" t="s">
        <v>68</v>
      </c>
      <c r="B5" s="107"/>
      <c r="C5" s="107"/>
      <c r="D5" s="107"/>
      <c r="E5" s="107"/>
      <c r="F5" s="107"/>
      <c r="G5" s="107"/>
      <c r="H5" s="18"/>
      <c r="J5" s="4"/>
      <c r="K5" s="4"/>
      <c r="M5" s="15"/>
      <c r="N5" s="15"/>
    </row>
    <row r="6" spans="1:14" s="32" customFormat="1" ht="61.5" customHeight="1" x14ac:dyDescent="0.3">
      <c r="A6" s="109" t="s">
        <v>48</v>
      </c>
      <c r="B6" s="110"/>
      <c r="C6" s="110"/>
      <c r="D6" s="110"/>
      <c r="E6" s="110"/>
      <c r="F6" s="110"/>
      <c r="G6" s="110"/>
      <c r="H6" s="30"/>
      <c r="J6" s="31"/>
      <c r="K6" s="31"/>
      <c r="L6" s="31"/>
      <c r="M6" s="15"/>
      <c r="N6" s="15"/>
    </row>
    <row r="7" spans="1:14" s="32" customFormat="1" ht="17.25" customHeight="1" x14ac:dyDescent="0.3">
      <c r="A7" s="59"/>
      <c r="B7" s="60"/>
      <c r="C7" s="60"/>
      <c r="D7" s="60"/>
      <c r="E7" s="60"/>
      <c r="F7" s="60"/>
      <c r="G7" s="60"/>
      <c r="H7" s="30"/>
      <c r="J7" s="31"/>
      <c r="K7" s="31"/>
      <c r="L7" s="31"/>
      <c r="M7" s="15"/>
      <c r="N7" s="15"/>
    </row>
    <row r="8" spans="1:14" ht="45.75" customHeight="1" x14ac:dyDescent="0.25">
      <c r="A8" s="5" t="s">
        <v>0</v>
      </c>
      <c r="B8" s="5" t="s">
        <v>2</v>
      </c>
      <c r="C8" s="5" t="s">
        <v>3</v>
      </c>
      <c r="D8" s="5" t="s">
        <v>4</v>
      </c>
      <c r="E8" s="5" t="s">
        <v>5</v>
      </c>
      <c r="F8" s="6" t="s">
        <v>6</v>
      </c>
      <c r="G8" s="9" t="s">
        <v>8</v>
      </c>
      <c r="H8" s="9" t="s">
        <v>7</v>
      </c>
      <c r="I8" s="20" t="s">
        <v>44</v>
      </c>
      <c r="J8" s="5" t="s">
        <v>1</v>
      </c>
      <c r="K8" s="5"/>
      <c r="L8" s="20"/>
      <c r="M8" s="23"/>
      <c r="N8" s="23"/>
    </row>
    <row r="9" spans="1:14" ht="60.75" customHeight="1" x14ac:dyDescent="0.25">
      <c r="A9" s="5">
        <v>1</v>
      </c>
      <c r="B9" s="7" t="s">
        <v>13</v>
      </c>
      <c r="C9" s="5" t="s">
        <v>14</v>
      </c>
      <c r="D9" s="8">
        <v>0.35</v>
      </c>
      <c r="E9" s="8">
        <v>3785.2</v>
      </c>
      <c r="F9" s="6" t="s">
        <v>15</v>
      </c>
      <c r="G9" s="9">
        <f>D9*E9</f>
        <v>1324.82</v>
      </c>
      <c r="H9" s="9">
        <v>14535.167999999998</v>
      </c>
      <c r="I9" s="24">
        <v>0.32</v>
      </c>
      <c r="J9" s="25"/>
      <c r="K9" s="25"/>
      <c r="L9" s="24"/>
    </row>
    <row r="10" spans="1:14" ht="50.25" customHeight="1" x14ac:dyDescent="0.25">
      <c r="A10" s="5">
        <f t="shared" ref="A10:A28" si="0">A9+1</f>
        <v>2</v>
      </c>
      <c r="B10" s="7" t="s">
        <v>59</v>
      </c>
      <c r="C10" s="5" t="s">
        <v>14</v>
      </c>
      <c r="D10" s="8">
        <v>0.09</v>
      </c>
      <c r="E10" s="8">
        <v>3785.2</v>
      </c>
      <c r="F10" s="6" t="s">
        <v>15</v>
      </c>
      <c r="G10" s="9">
        <f t="shared" ref="G10:G28" si="1">D10*E10</f>
        <v>340.66799999999995</v>
      </c>
      <c r="H10" s="9">
        <v>3633.7919999999995</v>
      </c>
      <c r="I10" s="24">
        <v>0.08</v>
      </c>
      <c r="J10" s="25"/>
      <c r="K10" s="25"/>
      <c r="L10" s="24"/>
    </row>
    <row r="11" spans="1:14" ht="59.25" customHeight="1" x14ac:dyDescent="0.25">
      <c r="A11" s="5">
        <f t="shared" si="0"/>
        <v>3</v>
      </c>
      <c r="B11" s="7" t="s">
        <v>17</v>
      </c>
      <c r="C11" s="5" t="s">
        <v>16</v>
      </c>
      <c r="D11" s="8">
        <v>0.17</v>
      </c>
      <c r="E11" s="8">
        <v>3785.2</v>
      </c>
      <c r="F11" s="6" t="s">
        <v>15</v>
      </c>
      <c r="G11" s="9">
        <f t="shared" si="1"/>
        <v>643.48400000000004</v>
      </c>
      <c r="H11" s="9">
        <v>6813.36</v>
      </c>
      <c r="I11" s="24">
        <v>0.15</v>
      </c>
      <c r="J11" s="25"/>
      <c r="K11" s="25"/>
      <c r="L11" s="24"/>
    </row>
    <row r="12" spans="1:14" ht="57" customHeight="1" x14ac:dyDescent="0.25">
      <c r="A12" s="5">
        <f t="shared" si="0"/>
        <v>4</v>
      </c>
      <c r="B12" s="7" t="s">
        <v>18</v>
      </c>
      <c r="C12" s="5" t="s">
        <v>19</v>
      </c>
      <c r="D12" s="8">
        <v>7.0000000000000007E-2</v>
      </c>
      <c r="E12" s="8">
        <v>3785.2</v>
      </c>
      <c r="F12" s="6" t="s">
        <v>15</v>
      </c>
      <c r="G12" s="9">
        <f t="shared" si="1"/>
        <v>264.964</v>
      </c>
      <c r="H12" s="9">
        <v>3179.5680000000002</v>
      </c>
      <c r="I12" s="24">
        <v>7.0000000000000007E-2</v>
      </c>
      <c r="J12" s="25"/>
      <c r="K12" s="25"/>
      <c r="L12" s="24"/>
    </row>
    <row r="13" spans="1:14" ht="71.25" customHeight="1" x14ac:dyDescent="0.25">
      <c r="A13" s="5">
        <f t="shared" si="0"/>
        <v>5</v>
      </c>
      <c r="B13" s="7" t="s">
        <v>20</v>
      </c>
      <c r="C13" s="5" t="s">
        <v>21</v>
      </c>
      <c r="D13" s="8">
        <v>0.04</v>
      </c>
      <c r="E13" s="8">
        <v>3785.2</v>
      </c>
      <c r="F13" s="6" t="s">
        <v>15</v>
      </c>
      <c r="G13" s="9">
        <f t="shared" si="1"/>
        <v>151.40799999999999</v>
      </c>
      <c r="H13" s="9">
        <v>1816.8959999999997</v>
      </c>
      <c r="I13" s="24">
        <v>0.04</v>
      </c>
      <c r="J13" s="25"/>
      <c r="K13" s="25"/>
      <c r="L13" s="24"/>
    </row>
    <row r="14" spans="1:14" ht="57" customHeight="1" x14ac:dyDescent="0.25">
      <c r="A14" s="5">
        <f t="shared" si="0"/>
        <v>6</v>
      </c>
      <c r="B14" s="7" t="s">
        <v>23</v>
      </c>
      <c r="C14" s="5" t="s">
        <v>24</v>
      </c>
      <c r="D14" s="8">
        <v>0.21</v>
      </c>
      <c r="E14" s="8">
        <v>3785.2</v>
      </c>
      <c r="F14" s="6" t="s">
        <v>15</v>
      </c>
      <c r="G14" s="9">
        <f t="shared" si="1"/>
        <v>794.89199999999994</v>
      </c>
      <c r="H14" s="9">
        <v>8630.2559999999994</v>
      </c>
      <c r="I14" s="24">
        <v>0.19</v>
      </c>
      <c r="J14" s="25"/>
      <c r="K14" s="25"/>
      <c r="L14" s="24"/>
    </row>
    <row r="15" spans="1:14" ht="53.25" customHeight="1" x14ac:dyDescent="0.25">
      <c r="A15" s="5">
        <f t="shared" si="0"/>
        <v>7</v>
      </c>
      <c r="B15" s="7" t="s">
        <v>60</v>
      </c>
      <c r="C15" s="5" t="s">
        <v>26</v>
      </c>
      <c r="D15" s="8">
        <v>0.19</v>
      </c>
      <c r="E15" s="8">
        <v>3785.2</v>
      </c>
      <c r="F15" s="6" t="s">
        <v>15</v>
      </c>
      <c r="G15" s="9">
        <f t="shared" si="1"/>
        <v>719.18799999999999</v>
      </c>
      <c r="H15" s="9">
        <v>7721.8080000000009</v>
      </c>
      <c r="I15" s="24">
        <v>0.17</v>
      </c>
      <c r="J15" s="25"/>
      <c r="K15" s="25"/>
      <c r="L15" s="24"/>
    </row>
    <row r="16" spans="1:14" ht="55.5" customHeight="1" x14ac:dyDescent="0.25">
      <c r="A16" s="5">
        <f t="shared" si="0"/>
        <v>8</v>
      </c>
      <c r="B16" s="17" t="s">
        <v>43</v>
      </c>
      <c r="C16" s="5" t="s">
        <v>26</v>
      </c>
      <c r="D16" s="8">
        <v>0.2</v>
      </c>
      <c r="E16" s="8">
        <v>3785.2</v>
      </c>
      <c r="F16" s="6" t="s">
        <v>15</v>
      </c>
      <c r="G16" s="9">
        <f t="shared" si="1"/>
        <v>757.04</v>
      </c>
      <c r="H16" s="9">
        <v>8176.0319999999992</v>
      </c>
      <c r="I16" s="24">
        <v>0.18</v>
      </c>
      <c r="J16" s="25"/>
      <c r="K16" s="25"/>
      <c r="L16" s="24"/>
    </row>
    <row r="17" spans="1:14" ht="33" customHeight="1" x14ac:dyDescent="0.25">
      <c r="A17" s="5">
        <f t="shared" si="0"/>
        <v>9</v>
      </c>
      <c r="B17" s="7" t="s">
        <v>27</v>
      </c>
      <c r="C17" s="5" t="s">
        <v>14</v>
      </c>
      <c r="D17" s="8">
        <v>0.56000000000000005</v>
      </c>
      <c r="E17" s="8">
        <v>3785.2</v>
      </c>
      <c r="F17" s="6" t="s">
        <v>58</v>
      </c>
      <c r="G17" s="9">
        <f t="shared" si="1"/>
        <v>2119.712</v>
      </c>
      <c r="H17" s="9">
        <v>22711.199999999997</v>
      </c>
      <c r="I17" s="24">
        <v>0.49999999999999994</v>
      </c>
      <c r="J17" s="25"/>
      <c r="K17" s="25"/>
      <c r="L17" s="24"/>
    </row>
    <row r="18" spans="1:14" ht="25.5" customHeight="1" x14ac:dyDescent="0.25">
      <c r="A18" s="5">
        <f t="shared" si="0"/>
        <v>10</v>
      </c>
      <c r="B18" s="7" t="s">
        <v>61</v>
      </c>
      <c r="C18" s="5" t="s">
        <v>14</v>
      </c>
      <c r="D18" s="8">
        <v>0.47</v>
      </c>
      <c r="E18" s="8">
        <v>3785.2</v>
      </c>
      <c r="F18" s="6" t="s">
        <v>58</v>
      </c>
      <c r="G18" s="9">
        <f t="shared" si="1"/>
        <v>1779.0439999999999</v>
      </c>
      <c r="H18" s="9">
        <v>19077.407999999999</v>
      </c>
      <c r="I18" s="24">
        <v>0.42</v>
      </c>
      <c r="J18" s="25"/>
      <c r="K18" s="25"/>
      <c r="L18" s="24"/>
    </row>
    <row r="19" spans="1:14" ht="24" customHeight="1" x14ac:dyDescent="0.25">
      <c r="A19" s="5">
        <f t="shared" si="0"/>
        <v>11</v>
      </c>
      <c r="B19" s="7" t="s">
        <v>28</v>
      </c>
      <c r="C19" s="5" t="s">
        <v>26</v>
      </c>
      <c r="D19" s="8">
        <v>0.05</v>
      </c>
      <c r="E19" s="8">
        <v>3785.2</v>
      </c>
      <c r="F19" s="6" t="s">
        <v>29</v>
      </c>
      <c r="G19" s="9">
        <f t="shared" si="1"/>
        <v>189.26</v>
      </c>
      <c r="H19" s="9">
        <v>2271.12</v>
      </c>
      <c r="I19" s="24">
        <v>0.05</v>
      </c>
      <c r="J19" s="25"/>
      <c r="K19" s="25"/>
      <c r="L19" s="24"/>
    </row>
    <row r="20" spans="1:14" ht="81.599999999999994" customHeight="1" x14ac:dyDescent="0.25">
      <c r="A20" s="5">
        <f t="shared" si="0"/>
        <v>12</v>
      </c>
      <c r="B20" s="7" t="s">
        <v>30</v>
      </c>
      <c r="C20" s="5" t="s">
        <v>26</v>
      </c>
      <c r="D20" s="8">
        <v>0.09</v>
      </c>
      <c r="E20" s="8">
        <v>3785.2</v>
      </c>
      <c r="F20" s="6" t="s">
        <v>31</v>
      </c>
      <c r="G20" s="9">
        <f t="shared" si="1"/>
        <v>340.66799999999995</v>
      </c>
      <c r="H20" s="9">
        <v>3482.384</v>
      </c>
      <c r="I20" s="24">
        <v>7.6666666666666675E-2</v>
      </c>
      <c r="J20" s="25"/>
      <c r="K20" s="25"/>
      <c r="L20" s="24"/>
    </row>
    <row r="21" spans="1:14" ht="22.5" customHeight="1" x14ac:dyDescent="0.25">
      <c r="A21" s="5">
        <f t="shared" si="0"/>
        <v>13</v>
      </c>
      <c r="B21" s="28" t="s">
        <v>56</v>
      </c>
      <c r="C21" s="5" t="s">
        <v>32</v>
      </c>
      <c r="D21" s="8">
        <v>0.28000000000000003</v>
      </c>
      <c r="E21" s="8">
        <v>3785.2</v>
      </c>
      <c r="F21" s="6" t="s">
        <v>22</v>
      </c>
      <c r="G21" s="9">
        <f t="shared" si="1"/>
        <v>1059.856</v>
      </c>
      <c r="H21" s="9">
        <v>11355.599999999999</v>
      </c>
      <c r="I21" s="24">
        <v>0.24999999999999997</v>
      </c>
      <c r="J21" s="25"/>
      <c r="K21" s="25"/>
      <c r="L21" s="24"/>
    </row>
    <row r="22" spans="1:14" ht="55.5" customHeight="1" x14ac:dyDescent="0.25">
      <c r="A22" s="5">
        <f t="shared" si="0"/>
        <v>14</v>
      </c>
      <c r="B22" s="7" t="s">
        <v>62</v>
      </c>
      <c r="C22" s="5" t="s">
        <v>24</v>
      </c>
      <c r="D22" s="8">
        <v>2.1</v>
      </c>
      <c r="E22" s="8">
        <v>3785.2</v>
      </c>
      <c r="F22" s="6" t="s">
        <v>58</v>
      </c>
      <c r="G22" s="9">
        <f>D22*E22</f>
        <v>7948.92</v>
      </c>
      <c r="H22" s="9">
        <v>69766.274399999995</v>
      </c>
      <c r="I22" s="24">
        <v>1.535944256578252</v>
      </c>
      <c r="J22" s="25">
        <v>585.70000000000005</v>
      </c>
      <c r="K22" s="25">
        <v>65817.239999999991</v>
      </c>
      <c r="L22" s="24">
        <v>69766.274399999995</v>
      </c>
    </row>
    <row r="23" spans="1:14" ht="31.5" x14ac:dyDescent="0.25">
      <c r="A23" s="5">
        <f t="shared" si="0"/>
        <v>15</v>
      </c>
      <c r="B23" s="7" t="s">
        <v>66</v>
      </c>
      <c r="C23" s="5" t="s">
        <v>63</v>
      </c>
      <c r="D23" s="8">
        <v>3.77</v>
      </c>
      <c r="E23" s="8">
        <v>3785.2</v>
      </c>
      <c r="F23" s="6" t="s">
        <v>33</v>
      </c>
      <c r="G23" s="9">
        <f t="shared" si="1"/>
        <v>14270.204</v>
      </c>
      <c r="H23" s="9">
        <v>94390.92240000001</v>
      </c>
      <c r="I23" s="24">
        <v>2.0780699038359933</v>
      </c>
      <c r="J23" s="25">
        <v>1030.8</v>
      </c>
      <c r="K23" s="25">
        <v>89048.040000000008</v>
      </c>
      <c r="L23" s="24">
        <v>94390.92240000001</v>
      </c>
    </row>
    <row r="24" spans="1:14" ht="31.5" x14ac:dyDescent="0.25">
      <c r="A24" s="5">
        <f>A23+1</f>
        <v>16</v>
      </c>
      <c r="B24" s="11" t="s">
        <v>34</v>
      </c>
      <c r="C24" s="12" t="s">
        <v>35</v>
      </c>
      <c r="D24" s="8">
        <f>7853.72*1.04</f>
        <v>8167.8688000000002</v>
      </c>
      <c r="E24" s="8">
        <v>2</v>
      </c>
      <c r="F24" s="6" t="s">
        <v>58</v>
      </c>
      <c r="G24" s="9">
        <f t="shared" si="1"/>
        <v>16335.7376</v>
      </c>
      <c r="H24" s="9">
        <v>181904.40000000002</v>
      </c>
      <c r="I24" s="24" t="e">
        <v>#DIV/0!</v>
      </c>
      <c r="J24" s="25"/>
      <c r="K24" s="25"/>
      <c r="L24" s="24"/>
    </row>
    <row r="25" spans="1:14" x14ac:dyDescent="0.25">
      <c r="A25" s="5">
        <f t="shared" si="0"/>
        <v>17</v>
      </c>
      <c r="B25" s="11" t="s">
        <v>36</v>
      </c>
      <c r="C25" s="12" t="s">
        <v>14</v>
      </c>
      <c r="D25" s="8">
        <v>1.86</v>
      </c>
      <c r="E25" s="8">
        <v>3785.2</v>
      </c>
      <c r="F25" s="6" t="s">
        <v>58</v>
      </c>
      <c r="G25" s="9">
        <f t="shared" si="1"/>
        <v>7040.4719999999998</v>
      </c>
      <c r="H25" s="9">
        <v>71767.391999999993</v>
      </c>
      <c r="I25" s="24">
        <v>1.5799999999999998</v>
      </c>
      <c r="J25" s="25"/>
      <c r="K25" s="25"/>
      <c r="L25" s="24"/>
    </row>
    <row r="26" spans="1:14" x14ac:dyDescent="0.25">
      <c r="A26" s="5">
        <f t="shared" si="0"/>
        <v>18</v>
      </c>
      <c r="B26" s="11" t="s">
        <v>37</v>
      </c>
      <c r="C26" s="12" t="s">
        <v>38</v>
      </c>
      <c r="D26" s="8">
        <v>0.26</v>
      </c>
      <c r="E26" s="8">
        <v>3785.2</v>
      </c>
      <c r="F26" s="6" t="s">
        <v>58</v>
      </c>
      <c r="G26" s="9">
        <f t="shared" si="1"/>
        <v>984.15199999999993</v>
      </c>
      <c r="H26" s="9">
        <v>5904.9119999999994</v>
      </c>
      <c r="I26" s="24">
        <v>0.13</v>
      </c>
      <c r="J26" s="25"/>
      <c r="K26" s="25"/>
      <c r="L26" s="24"/>
    </row>
    <row r="27" spans="1:14" ht="48.75" customHeight="1" x14ac:dyDescent="0.25">
      <c r="A27" s="5">
        <f t="shared" si="0"/>
        <v>19</v>
      </c>
      <c r="B27" s="36" t="s">
        <v>39</v>
      </c>
      <c r="C27" s="10" t="s">
        <v>14</v>
      </c>
      <c r="D27" s="8">
        <v>1.47</v>
      </c>
      <c r="E27" s="8">
        <v>3785.2</v>
      </c>
      <c r="F27" s="6" t="s">
        <v>58</v>
      </c>
      <c r="G27" s="9">
        <f t="shared" si="1"/>
        <v>5564.2439999999997</v>
      </c>
      <c r="H27" s="9">
        <v>55869.551999999996</v>
      </c>
      <c r="I27" s="24">
        <v>1.23</v>
      </c>
      <c r="J27" s="25"/>
      <c r="K27" s="25"/>
      <c r="L27" s="24"/>
    </row>
    <row r="28" spans="1:14" s="3" customFormat="1" ht="47.25" x14ac:dyDescent="0.25">
      <c r="A28" s="35">
        <f t="shared" si="0"/>
        <v>20</v>
      </c>
      <c r="B28" s="37" t="s">
        <v>91</v>
      </c>
      <c r="C28" s="13" t="s">
        <v>14</v>
      </c>
      <c r="D28" s="14">
        <v>2.96</v>
      </c>
      <c r="E28" s="8">
        <v>3785.2</v>
      </c>
      <c r="F28" s="89" t="s">
        <v>25</v>
      </c>
      <c r="G28" s="9">
        <f t="shared" si="1"/>
        <v>11204.191999999999</v>
      </c>
      <c r="H28" s="9">
        <v>107196.86399999997</v>
      </c>
      <c r="I28" s="24">
        <v>2.36</v>
      </c>
      <c r="J28" s="26"/>
      <c r="K28" s="26"/>
      <c r="L28" s="27"/>
      <c r="M28" s="22"/>
      <c r="N28" s="22"/>
    </row>
    <row r="29" spans="1:14" s="41" customFormat="1" x14ac:dyDescent="0.25">
      <c r="A29" s="111" t="s">
        <v>42</v>
      </c>
      <c r="B29" s="112"/>
      <c r="C29" s="111"/>
      <c r="D29" s="111"/>
      <c r="E29" s="111"/>
      <c r="F29" s="111"/>
      <c r="G29" s="53">
        <f>SUM(G9:G28)-0.02</f>
        <v>73832.905599999998</v>
      </c>
      <c r="H29" s="38">
        <v>790595.48479999998</v>
      </c>
      <c r="I29" s="39">
        <v>21.08</v>
      </c>
      <c r="J29" s="39"/>
      <c r="K29" s="39"/>
      <c r="L29" s="39"/>
      <c r="M29" s="40"/>
      <c r="N29" s="40"/>
    </row>
    <row r="30" spans="1:14" s="3" customFormat="1" x14ac:dyDescent="0.25">
      <c r="A30" s="113" t="s">
        <v>41</v>
      </c>
      <c r="B30" s="113"/>
      <c r="C30" s="113"/>
      <c r="D30" s="113"/>
      <c r="E30" s="113"/>
      <c r="F30" s="113"/>
      <c r="G30" s="113"/>
      <c r="H30" s="113"/>
      <c r="M30" s="22"/>
      <c r="N30" s="22"/>
    </row>
    <row r="31" spans="1:14" s="3" customFormat="1" ht="41.25" customHeight="1" x14ac:dyDescent="0.25">
      <c r="A31" s="42" t="s">
        <v>0</v>
      </c>
      <c r="B31" s="42" t="s">
        <v>2</v>
      </c>
      <c r="C31" s="42" t="s">
        <v>3</v>
      </c>
      <c r="D31" s="42" t="s">
        <v>4</v>
      </c>
      <c r="E31" s="42" t="s">
        <v>5</v>
      </c>
      <c r="F31" s="43" t="s">
        <v>6</v>
      </c>
      <c r="G31" s="26" t="s">
        <v>8</v>
      </c>
      <c r="H31" s="26" t="s">
        <v>7</v>
      </c>
      <c r="I31" s="44" t="s">
        <v>44</v>
      </c>
      <c r="J31" s="42"/>
      <c r="K31" s="42"/>
      <c r="L31" s="45"/>
      <c r="M31" s="22"/>
      <c r="N31" s="22"/>
    </row>
    <row r="32" spans="1:14" s="3" customFormat="1" ht="28.15" customHeight="1" x14ac:dyDescent="0.25">
      <c r="A32" s="42">
        <v>1</v>
      </c>
      <c r="B32" s="46" t="s">
        <v>57</v>
      </c>
      <c r="C32" s="47"/>
      <c r="D32" s="14"/>
      <c r="E32" s="42"/>
      <c r="F32" s="43" t="s">
        <v>65</v>
      </c>
      <c r="G32" s="26">
        <v>20033.689999999999</v>
      </c>
      <c r="H32" s="26">
        <v>126274.27199999997</v>
      </c>
      <c r="I32" s="45">
        <v>2.78</v>
      </c>
      <c r="J32" s="42"/>
      <c r="K32" s="42"/>
      <c r="L32" s="45"/>
      <c r="M32" s="22"/>
      <c r="N32" s="22"/>
    </row>
    <row r="33" spans="1:19" s="3" customFormat="1" ht="36.6" customHeight="1" x14ac:dyDescent="0.25">
      <c r="A33" s="42">
        <v>1</v>
      </c>
      <c r="B33" s="37" t="s">
        <v>9</v>
      </c>
      <c r="C33" s="42" t="s">
        <v>10</v>
      </c>
      <c r="D33" s="14">
        <v>14.62</v>
      </c>
      <c r="E33" s="14">
        <v>1680</v>
      </c>
      <c r="F33" s="43" t="s">
        <v>11</v>
      </c>
      <c r="G33" s="26">
        <v>0</v>
      </c>
      <c r="H33" s="26">
        <v>23620.799999999999</v>
      </c>
      <c r="I33" s="27" t="e">
        <v>#DIV/0!</v>
      </c>
      <c r="J33" s="26"/>
      <c r="K33" s="26"/>
      <c r="L33" s="27"/>
      <c r="M33" s="22"/>
      <c r="N33" s="22"/>
    </row>
    <row r="34" spans="1:19" s="3" customFormat="1" ht="34.5" customHeight="1" x14ac:dyDescent="0.25">
      <c r="A34" s="42">
        <f>A33+1</f>
        <v>2</v>
      </c>
      <c r="B34" s="37" t="s">
        <v>12</v>
      </c>
      <c r="C34" s="42" t="s">
        <v>10</v>
      </c>
      <c r="D34" s="14">
        <v>10.55</v>
      </c>
      <c r="E34" s="14">
        <v>1680</v>
      </c>
      <c r="F34" s="43" t="s">
        <v>11</v>
      </c>
      <c r="G34" s="26">
        <v>0</v>
      </c>
      <c r="H34" s="26">
        <v>17035.2</v>
      </c>
      <c r="I34" s="27" t="e">
        <v>#DIV/0!</v>
      </c>
      <c r="J34" s="26"/>
      <c r="K34" s="26"/>
      <c r="L34" s="27"/>
      <c r="M34" s="22"/>
      <c r="N34" s="22"/>
    </row>
    <row r="35" spans="1:19" s="51" customFormat="1" x14ac:dyDescent="0.25">
      <c r="A35" s="114" t="s">
        <v>42</v>
      </c>
      <c r="B35" s="114"/>
      <c r="C35" s="114"/>
      <c r="D35" s="114"/>
      <c r="E35" s="114"/>
      <c r="F35" s="114"/>
      <c r="G35" s="54">
        <f>SUM(G32:G34)</f>
        <v>20033.689999999999</v>
      </c>
      <c r="H35" s="48">
        <v>166930.27199999997</v>
      </c>
      <c r="I35" s="49"/>
      <c r="J35" s="49"/>
      <c r="K35" s="49"/>
      <c r="L35" s="49"/>
      <c r="M35" s="50"/>
      <c r="N35" s="50"/>
    </row>
    <row r="36" spans="1:19" s="41" customFormat="1" x14ac:dyDescent="0.25">
      <c r="A36" s="111" t="s">
        <v>45</v>
      </c>
      <c r="B36" s="111"/>
      <c r="C36" s="111"/>
      <c r="D36" s="111"/>
      <c r="E36" s="111"/>
      <c r="F36" s="111"/>
      <c r="G36" s="53">
        <f>G29+G35</f>
        <v>93866.595600000001</v>
      </c>
      <c r="H36" s="38">
        <v>957525.75679999997</v>
      </c>
      <c r="I36" s="52"/>
      <c r="J36" s="52"/>
      <c r="K36" s="52"/>
      <c r="L36" s="52"/>
      <c r="M36" s="40"/>
      <c r="N36" s="40"/>
    </row>
    <row r="38" spans="1:19" s="62" customFormat="1" ht="24" customHeight="1" x14ac:dyDescent="0.3">
      <c r="A38" s="106" t="s">
        <v>92</v>
      </c>
      <c r="B38" s="107"/>
      <c r="C38" s="107"/>
      <c r="D38" s="107"/>
      <c r="E38" s="107"/>
      <c r="F38" s="107"/>
      <c r="G38" s="107"/>
      <c r="H38" s="61"/>
      <c r="M38" s="63"/>
      <c r="N38" s="63"/>
    </row>
    <row r="39" spans="1:19" s="62" customFormat="1" ht="23.25" customHeight="1" x14ac:dyDescent="0.3">
      <c r="A39" s="106" t="s">
        <v>94</v>
      </c>
      <c r="B39" s="107"/>
      <c r="C39" s="107"/>
      <c r="D39" s="107"/>
      <c r="E39" s="107"/>
      <c r="F39" s="107"/>
      <c r="G39" s="107"/>
      <c r="H39" s="61"/>
      <c r="M39" s="63"/>
      <c r="N39" s="63"/>
    </row>
    <row r="40" spans="1:19" s="62" customFormat="1" ht="25.5" customHeight="1" x14ac:dyDescent="0.3">
      <c r="A40" s="106" t="s">
        <v>49</v>
      </c>
      <c r="B40" s="107"/>
      <c r="C40" s="107"/>
      <c r="D40" s="107"/>
      <c r="E40" s="107"/>
      <c r="F40" s="107"/>
      <c r="G40" s="107"/>
      <c r="H40" s="61"/>
      <c r="M40" s="63"/>
      <c r="N40" s="63"/>
    </row>
    <row r="41" spans="1:19" s="62" customFormat="1" ht="22.5" customHeight="1" x14ac:dyDescent="0.3">
      <c r="A41" s="106" t="s">
        <v>50</v>
      </c>
      <c r="B41" s="107"/>
      <c r="C41" s="107"/>
      <c r="D41" s="107"/>
      <c r="E41" s="107"/>
      <c r="F41" s="107"/>
      <c r="G41" s="107"/>
      <c r="H41" s="61"/>
      <c r="M41" s="63"/>
      <c r="N41" s="63"/>
    </row>
    <row r="42" spans="1:19" s="62" customFormat="1" ht="45.75" customHeight="1" x14ac:dyDescent="0.3">
      <c r="A42" s="106" t="s">
        <v>51</v>
      </c>
      <c r="B42" s="107"/>
      <c r="C42" s="107"/>
      <c r="D42" s="107"/>
      <c r="E42" s="107"/>
      <c r="F42" s="107"/>
      <c r="G42" s="107"/>
      <c r="H42" s="61"/>
      <c r="M42" s="63"/>
      <c r="N42" s="63"/>
    </row>
    <row r="44" spans="1:19" ht="18.75" x14ac:dyDescent="0.3">
      <c r="A44" s="64"/>
      <c r="B44" s="64"/>
      <c r="C44" s="64" t="s">
        <v>52</v>
      </c>
      <c r="D44" s="64"/>
      <c r="E44" s="64"/>
      <c r="F44" s="65"/>
      <c r="G44" s="66"/>
      <c r="H44" s="66"/>
      <c r="I44" s="64"/>
      <c r="J44" s="64"/>
      <c r="K44" s="64"/>
      <c r="L44" s="64"/>
      <c r="M44" s="67"/>
      <c r="N44" s="67"/>
      <c r="O44" s="64"/>
      <c r="P44" s="64"/>
      <c r="Q44" s="64"/>
      <c r="R44" s="64"/>
      <c r="S44" s="64"/>
    </row>
    <row r="45" spans="1:19" ht="18.75" x14ac:dyDescent="0.3">
      <c r="A45" s="64"/>
      <c r="B45" s="64"/>
      <c r="C45" s="64"/>
      <c r="D45" s="64"/>
      <c r="E45" s="64"/>
      <c r="F45" s="65"/>
      <c r="G45" s="66"/>
      <c r="H45" s="66"/>
      <c r="I45" s="64"/>
      <c r="J45" s="64"/>
      <c r="K45" s="64"/>
      <c r="L45" s="64"/>
      <c r="M45" s="67"/>
      <c r="N45" s="67"/>
      <c r="O45" s="64"/>
      <c r="P45" s="64"/>
      <c r="Q45" s="64"/>
      <c r="R45" s="64"/>
      <c r="S45" s="64"/>
    </row>
    <row r="46" spans="1:19" ht="18.75" x14ac:dyDescent="0.3">
      <c r="A46" s="64"/>
      <c r="B46" s="64" t="s">
        <v>54</v>
      </c>
      <c r="C46" s="64" t="s">
        <v>67</v>
      </c>
      <c r="D46" s="64"/>
      <c r="E46" s="64"/>
      <c r="F46" s="68"/>
      <c r="G46" s="66"/>
      <c r="H46" s="66"/>
      <c r="I46" s="64"/>
      <c r="J46" s="64"/>
      <c r="K46" s="64"/>
      <c r="L46" s="64"/>
      <c r="M46" s="67"/>
      <c r="N46" s="67"/>
      <c r="O46" s="64"/>
      <c r="P46" s="64"/>
      <c r="Q46" s="64"/>
      <c r="R46" s="64"/>
      <c r="S46" s="64"/>
    </row>
    <row r="47" spans="1:19" ht="18.75" x14ac:dyDescent="0.3">
      <c r="A47" s="64"/>
      <c r="B47" s="64"/>
      <c r="C47" s="64"/>
      <c r="D47" s="64"/>
      <c r="E47" s="64"/>
      <c r="F47" s="65"/>
      <c r="G47" s="66"/>
      <c r="H47" s="66"/>
      <c r="I47" s="64"/>
      <c r="J47" s="64"/>
      <c r="K47" s="64"/>
      <c r="L47" s="64"/>
      <c r="M47" s="67"/>
      <c r="N47" s="67"/>
      <c r="O47" s="64"/>
      <c r="P47" s="64"/>
      <c r="Q47" s="64"/>
      <c r="R47" s="64"/>
      <c r="S47" s="64"/>
    </row>
    <row r="48" spans="1:19" ht="18.75" x14ac:dyDescent="0.3">
      <c r="A48" s="64"/>
      <c r="B48" s="64" t="s">
        <v>53</v>
      </c>
      <c r="C48" s="69" t="s">
        <v>55</v>
      </c>
      <c r="D48" s="64"/>
      <c r="E48" s="64"/>
      <c r="F48" s="68"/>
      <c r="G48" s="66"/>
      <c r="H48" s="66"/>
      <c r="I48" s="64"/>
      <c r="J48" s="64"/>
      <c r="K48" s="64"/>
      <c r="L48" s="64"/>
      <c r="M48" s="67"/>
      <c r="N48" s="67"/>
      <c r="O48" s="64"/>
      <c r="P48" s="64"/>
      <c r="Q48" s="64"/>
      <c r="R48" s="64"/>
      <c r="S48" s="64"/>
    </row>
    <row r="49" spans="1:19" ht="18.75" x14ac:dyDescent="0.3">
      <c r="A49" s="64"/>
      <c r="B49" s="64"/>
      <c r="C49" s="64"/>
      <c r="D49" s="64"/>
      <c r="E49" s="64"/>
      <c r="F49" s="65"/>
      <c r="G49" s="66"/>
      <c r="H49" s="66"/>
      <c r="I49" s="64"/>
      <c r="J49" s="64"/>
      <c r="K49" s="64"/>
      <c r="L49" s="64"/>
      <c r="M49" s="67"/>
      <c r="N49" s="67"/>
      <c r="O49" s="64"/>
      <c r="P49" s="64"/>
      <c r="Q49" s="64"/>
      <c r="R49" s="64"/>
      <c r="S49" s="64"/>
    </row>
    <row r="50" spans="1:19" ht="18.75" x14ac:dyDescent="0.3">
      <c r="A50" s="64"/>
      <c r="B50" s="64"/>
      <c r="C50" s="64"/>
      <c r="D50" s="64"/>
      <c r="E50" s="64"/>
      <c r="F50" s="65"/>
      <c r="G50" s="66"/>
      <c r="H50" s="66"/>
      <c r="I50" s="64"/>
      <c r="J50" s="64"/>
      <c r="K50" s="64"/>
      <c r="L50" s="64"/>
      <c r="M50" s="67"/>
      <c r="N50" s="67"/>
      <c r="O50" s="64"/>
      <c r="P50" s="64"/>
      <c r="Q50" s="64"/>
      <c r="R50" s="64"/>
      <c r="S50" s="64"/>
    </row>
    <row r="51" spans="1:19" ht="18.75" x14ac:dyDescent="0.3">
      <c r="A51" s="64"/>
      <c r="B51" s="64"/>
      <c r="C51" s="64"/>
      <c r="D51" s="64"/>
      <c r="E51" s="64"/>
      <c r="F51" s="65"/>
      <c r="G51" s="66"/>
      <c r="H51" s="66"/>
      <c r="I51" s="64"/>
      <c r="J51" s="64"/>
      <c r="K51" s="64"/>
      <c r="L51" s="64"/>
      <c r="M51" s="67"/>
      <c r="N51" s="67"/>
      <c r="O51" s="64"/>
      <c r="P51" s="64"/>
      <c r="Q51" s="64"/>
      <c r="R51" s="64"/>
      <c r="S51" s="64"/>
    </row>
    <row r="52" spans="1:19" ht="18.75" x14ac:dyDescent="0.3">
      <c r="A52" s="64"/>
      <c r="B52" s="64"/>
      <c r="C52" s="64"/>
      <c r="D52" s="64"/>
      <c r="E52" s="64"/>
      <c r="F52" s="65"/>
      <c r="G52" s="66"/>
      <c r="H52" s="66"/>
      <c r="I52" s="64"/>
      <c r="J52" s="64"/>
      <c r="K52" s="64"/>
      <c r="L52" s="64"/>
      <c r="M52" s="67"/>
      <c r="N52" s="67"/>
      <c r="O52" s="64"/>
      <c r="P52" s="64"/>
      <c r="Q52" s="64"/>
      <c r="R52" s="64"/>
      <c r="S52" s="64"/>
    </row>
    <row r="53" spans="1:19" ht="18.75" x14ac:dyDescent="0.3">
      <c r="A53" s="64"/>
      <c r="B53" s="64"/>
      <c r="C53" s="64"/>
      <c r="D53" s="64"/>
      <c r="E53" s="64"/>
      <c r="F53" s="65"/>
      <c r="G53" s="66"/>
      <c r="H53" s="66"/>
      <c r="I53" s="64"/>
      <c r="J53" s="64"/>
      <c r="K53" s="64"/>
      <c r="L53" s="64"/>
      <c r="M53" s="67"/>
      <c r="N53" s="67"/>
      <c r="O53" s="64"/>
      <c r="P53" s="64"/>
      <c r="Q53" s="64"/>
      <c r="R53" s="64"/>
      <c r="S53" s="64"/>
    </row>
  </sheetData>
  <mergeCells count="12">
    <mergeCell ref="A42:G42"/>
    <mergeCell ref="B2:G2"/>
    <mergeCell ref="A5:G5"/>
    <mergeCell ref="A6:G6"/>
    <mergeCell ref="A29:F29"/>
    <mergeCell ref="A30:H30"/>
    <mergeCell ref="A35:F35"/>
    <mergeCell ref="A36:F36"/>
    <mergeCell ref="A38:G38"/>
    <mergeCell ref="A39:G39"/>
    <mergeCell ref="A40:G40"/>
    <mergeCell ref="A41:G41"/>
  </mergeCells>
  <pageMargins left="0.70866141732283472" right="0.19685039370078741" top="0.15748031496062992" bottom="0.15748031496062992" header="0.15748031496062992" footer="0.15748031496062992"/>
  <pageSetup paperSize="9" scale="4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3"/>
  <sheetViews>
    <sheetView view="pageBreakPreview" topLeftCell="A13" zoomScale="55" zoomScaleNormal="100" zoomScaleSheetLayoutView="55" workbookViewId="0">
      <selection activeCell="A40" sqref="A40:G40"/>
    </sheetView>
  </sheetViews>
  <sheetFormatPr defaultColWidth="8.85546875" defaultRowHeight="15.75" x14ac:dyDescent="0.25"/>
  <cols>
    <col min="1" max="1" width="5.85546875" style="1" customWidth="1"/>
    <col min="2" max="2" width="55.140625" style="1" customWidth="1"/>
    <col min="3" max="3" width="34.140625" style="1" customWidth="1"/>
    <col min="4" max="4" width="14.7109375" style="1" customWidth="1"/>
    <col min="5" max="5" width="12.42578125" style="1" customWidth="1"/>
    <col min="6" max="6" width="31" style="16" customWidth="1"/>
    <col min="7" max="7" width="26" style="19" customWidth="1"/>
    <col min="8" max="8" width="15.5703125" style="19" hidden="1" customWidth="1"/>
    <col min="9" max="9" width="9.85546875" style="1" hidden="1" customWidth="1"/>
    <col min="10" max="10" width="13.140625" style="1" hidden="1" customWidth="1"/>
    <col min="11" max="11" width="12.5703125" style="1" hidden="1" customWidth="1"/>
    <col min="12" max="12" width="10.85546875" style="1" hidden="1" customWidth="1"/>
    <col min="13" max="14" width="8.85546875" style="21" customWidth="1"/>
    <col min="15" max="25" width="8.85546875" style="1" customWidth="1"/>
    <col min="26" max="26" width="5.85546875" style="1" customWidth="1"/>
    <col min="27" max="27" width="8.140625" style="1" customWidth="1"/>
    <col min="28" max="28" width="48" style="1" customWidth="1"/>
    <col min="29" max="29" width="22.5703125" style="1" customWidth="1"/>
    <col min="30" max="30" width="14.7109375" style="1" customWidth="1"/>
    <col min="31" max="31" width="12.42578125" style="1" customWidth="1"/>
    <col min="32" max="32" width="23.7109375" style="1" customWidth="1"/>
    <col min="33" max="34" width="15.5703125" style="1" customWidth="1"/>
    <col min="35" max="281" width="8.85546875" style="1" customWidth="1"/>
    <col min="282" max="282" width="5.85546875" style="1" customWidth="1"/>
    <col min="283" max="283" width="8.140625" style="1" customWidth="1"/>
    <col min="284" max="284" width="48" style="1" customWidth="1"/>
    <col min="285" max="285" width="22.5703125" style="1" customWidth="1"/>
    <col min="286" max="286" width="14.7109375" style="1" customWidth="1"/>
    <col min="287" max="287" width="12.42578125" style="1" customWidth="1"/>
    <col min="288" max="288" width="23.7109375" style="1" customWidth="1"/>
    <col min="289" max="290" width="15.5703125" style="1" customWidth="1"/>
    <col min="291" max="537" width="8.85546875" style="1" customWidth="1"/>
    <col min="538" max="538" width="5.85546875" style="1" customWidth="1"/>
    <col min="539" max="539" width="8.140625" style="1" customWidth="1"/>
    <col min="540" max="540" width="48" style="1" customWidth="1"/>
    <col min="541" max="541" width="22.5703125" style="1" customWidth="1"/>
    <col min="542" max="542" width="14.7109375" style="1" customWidth="1"/>
    <col min="543" max="543" width="12.42578125" style="1" customWidth="1"/>
    <col min="544" max="544" width="23.7109375" style="1" customWidth="1"/>
    <col min="545" max="546" width="15.5703125" style="1" customWidth="1"/>
    <col min="547" max="793" width="8.85546875" style="1" customWidth="1"/>
    <col min="794" max="794" width="5.85546875" style="1" customWidth="1"/>
    <col min="795" max="795" width="8.140625" style="1" customWidth="1"/>
    <col min="796" max="796" width="48" style="1" customWidth="1"/>
    <col min="797" max="797" width="22.5703125" style="1" customWidth="1"/>
    <col min="798" max="798" width="14.7109375" style="1" customWidth="1"/>
    <col min="799" max="799" width="12.42578125" style="1" customWidth="1"/>
    <col min="800" max="800" width="23.7109375" style="1" customWidth="1"/>
    <col min="801" max="802" width="15.5703125" style="1" customWidth="1"/>
    <col min="803" max="1049" width="8.85546875" style="1" customWidth="1"/>
    <col min="1050" max="1050" width="5.85546875" style="1" customWidth="1"/>
    <col min="1051" max="1051" width="8.140625" style="1" customWidth="1"/>
    <col min="1052" max="1052" width="48" style="1" customWidth="1"/>
    <col min="1053" max="1053" width="22.5703125" style="1" customWidth="1"/>
    <col min="1054" max="1054" width="14.7109375" style="1" customWidth="1"/>
    <col min="1055" max="1055" width="12.42578125" style="1" customWidth="1"/>
    <col min="1056" max="1056" width="23.7109375" style="1" customWidth="1"/>
    <col min="1057" max="1058" width="15.5703125" style="1" customWidth="1"/>
    <col min="1059" max="1305" width="8.85546875" style="1" customWidth="1"/>
    <col min="1306" max="1306" width="5.85546875" style="1" customWidth="1"/>
    <col min="1307" max="1307" width="8.140625" style="1" customWidth="1"/>
    <col min="1308" max="1308" width="48" style="1" customWidth="1"/>
    <col min="1309" max="1309" width="22.5703125" style="1" customWidth="1"/>
    <col min="1310" max="1310" width="14.7109375" style="1" customWidth="1"/>
    <col min="1311" max="1311" width="12.42578125" style="1" customWidth="1"/>
    <col min="1312" max="1312" width="23.7109375" style="1" customWidth="1"/>
    <col min="1313" max="1314" width="15.5703125" style="1" customWidth="1"/>
    <col min="1315" max="1561" width="8.85546875" style="1" customWidth="1"/>
    <col min="1562" max="1562" width="5.85546875" style="1" customWidth="1"/>
    <col min="1563" max="1563" width="8.140625" style="1" customWidth="1"/>
    <col min="1564" max="1564" width="48" style="1" customWidth="1"/>
    <col min="1565" max="1565" width="22.5703125" style="1" customWidth="1"/>
    <col min="1566" max="1566" width="14.7109375" style="1" customWidth="1"/>
    <col min="1567" max="1567" width="12.42578125" style="1" customWidth="1"/>
    <col min="1568" max="1568" width="23.7109375" style="1" customWidth="1"/>
    <col min="1569" max="1570" width="15.5703125" style="1" customWidth="1"/>
    <col min="1571" max="1817" width="8.85546875" style="1" customWidth="1"/>
    <col min="1818" max="1818" width="5.85546875" style="1" customWidth="1"/>
    <col min="1819" max="1819" width="8.140625" style="1" customWidth="1"/>
    <col min="1820" max="1820" width="48" style="1" customWidth="1"/>
    <col min="1821" max="1821" width="22.5703125" style="1" customWidth="1"/>
    <col min="1822" max="1822" width="14.7109375" style="1" customWidth="1"/>
    <col min="1823" max="1823" width="12.42578125" style="1" customWidth="1"/>
    <col min="1824" max="1824" width="23.7109375" style="1" customWidth="1"/>
    <col min="1825" max="1826" width="15.5703125" style="1" customWidth="1"/>
    <col min="1827" max="2073" width="8.85546875" style="1" customWidth="1"/>
    <col min="2074" max="2074" width="5.85546875" style="1" customWidth="1"/>
    <col min="2075" max="2075" width="8.140625" style="1" customWidth="1"/>
    <col min="2076" max="2076" width="48" style="1" customWidth="1"/>
    <col min="2077" max="2077" width="22.5703125" style="1" customWidth="1"/>
    <col min="2078" max="2078" width="14.7109375" style="1" customWidth="1"/>
    <col min="2079" max="2079" width="12.42578125" style="1" customWidth="1"/>
    <col min="2080" max="2080" width="23.7109375" style="1" customWidth="1"/>
    <col min="2081" max="2082" width="15.5703125" style="1" customWidth="1"/>
    <col min="2083" max="2329" width="8.85546875" style="1" customWidth="1"/>
    <col min="2330" max="2330" width="5.85546875" style="1" customWidth="1"/>
    <col min="2331" max="2331" width="8.140625" style="1" customWidth="1"/>
    <col min="2332" max="2332" width="48" style="1" customWidth="1"/>
    <col min="2333" max="2333" width="22.5703125" style="1" customWidth="1"/>
    <col min="2334" max="2334" width="14.7109375" style="1" customWidth="1"/>
    <col min="2335" max="2335" width="12.42578125" style="1" customWidth="1"/>
    <col min="2336" max="2336" width="23.7109375" style="1" customWidth="1"/>
    <col min="2337" max="2338" width="15.5703125" style="1" customWidth="1"/>
    <col min="2339" max="2585" width="8.85546875" style="1" customWidth="1"/>
    <col min="2586" max="2586" width="5.85546875" style="1" customWidth="1"/>
    <col min="2587" max="2587" width="8.140625" style="1" customWidth="1"/>
    <col min="2588" max="2588" width="48" style="1" customWidth="1"/>
    <col min="2589" max="2589" width="22.5703125" style="1" customWidth="1"/>
    <col min="2590" max="2590" width="14.7109375" style="1" customWidth="1"/>
    <col min="2591" max="2591" width="12.42578125" style="1" customWidth="1"/>
    <col min="2592" max="2592" width="23.7109375" style="1" customWidth="1"/>
    <col min="2593" max="2594" width="15.5703125" style="1" customWidth="1"/>
    <col min="2595" max="2841" width="8.85546875" style="1" customWidth="1"/>
    <col min="2842" max="2842" width="5.85546875" style="1" customWidth="1"/>
    <col min="2843" max="2843" width="8.140625" style="1" customWidth="1"/>
    <col min="2844" max="2844" width="48" style="1" customWidth="1"/>
    <col min="2845" max="2845" width="22.5703125" style="1" customWidth="1"/>
    <col min="2846" max="2846" width="14.7109375" style="1" customWidth="1"/>
    <col min="2847" max="2847" width="12.42578125" style="1" customWidth="1"/>
    <col min="2848" max="2848" width="23.7109375" style="1" customWidth="1"/>
    <col min="2849" max="2850" width="15.5703125" style="1" customWidth="1"/>
    <col min="2851" max="3097" width="8.85546875" style="1" customWidth="1"/>
    <col min="3098" max="3098" width="5.85546875" style="1" customWidth="1"/>
    <col min="3099" max="3099" width="8.140625" style="1" customWidth="1"/>
    <col min="3100" max="3100" width="48" style="1" customWidth="1"/>
    <col min="3101" max="3101" width="22.5703125" style="1" customWidth="1"/>
    <col min="3102" max="3102" width="14.7109375" style="1" customWidth="1"/>
    <col min="3103" max="3103" width="12.42578125" style="1" customWidth="1"/>
    <col min="3104" max="3104" width="23.7109375" style="1" customWidth="1"/>
    <col min="3105" max="3106" width="15.5703125" style="1" customWidth="1"/>
    <col min="3107" max="3353" width="8.85546875" style="1" customWidth="1"/>
    <col min="3354" max="3354" width="5.85546875" style="1" customWidth="1"/>
    <col min="3355" max="3355" width="8.140625" style="1" customWidth="1"/>
    <col min="3356" max="3356" width="48" style="1" customWidth="1"/>
    <col min="3357" max="3357" width="22.5703125" style="1" customWidth="1"/>
    <col min="3358" max="3358" width="14.7109375" style="1" customWidth="1"/>
    <col min="3359" max="3359" width="12.42578125" style="1" customWidth="1"/>
    <col min="3360" max="3360" width="23.7109375" style="1" customWidth="1"/>
    <col min="3361" max="3362" width="15.5703125" style="1" customWidth="1"/>
    <col min="3363" max="3609" width="8.85546875" style="1" customWidth="1"/>
    <col min="3610" max="3610" width="5.85546875" style="1" customWidth="1"/>
    <col min="3611" max="3611" width="8.140625" style="1" customWidth="1"/>
    <col min="3612" max="3612" width="48" style="1" customWidth="1"/>
    <col min="3613" max="3613" width="22.5703125" style="1" customWidth="1"/>
    <col min="3614" max="3614" width="14.7109375" style="1" customWidth="1"/>
    <col min="3615" max="3615" width="12.42578125" style="1" customWidth="1"/>
    <col min="3616" max="3616" width="23.7109375" style="1" customWidth="1"/>
    <col min="3617" max="3618" width="15.5703125" style="1" customWidth="1"/>
    <col min="3619" max="3865" width="8.85546875" style="1" customWidth="1"/>
    <col min="3866" max="3866" width="5.85546875" style="1" customWidth="1"/>
    <col min="3867" max="3867" width="8.140625" style="1" customWidth="1"/>
    <col min="3868" max="3868" width="48" style="1" customWidth="1"/>
    <col min="3869" max="3869" width="22.5703125" style="1" customWidth="1"/>
    <col min="3870" max="3870" width="14.7109375" style="1" customWidth="1"/>
    <col min="3871" max="3871" width="12.42578125" style="1" customWidth="1"/>
    <col min="3872" max="3872" width="23.7109375" style="1" customWidth="1"/>
    <col min="3873" max="3874" width="15.5703125" style="1" customWidth="1"/>
    <col min="3875" max="4121" width="8.85546875" style="1" customWidth="1"/>
    <col min="4122" max="4122" width="5.85546875" style="1" customWidth="1"/>
    <col min="4123" max="4123" width="8.140625" style="1" customWidth="1"/>
    <col min="4124" max="4124" width="48" style="1" customWidth="1"/>
    <col min="4125" max="4125" width="22.5703125" style="1" customWidth="1"/>
    <col min="4126" max="4126" width="14.7109375" style="1" customWidth="1"/>
    <col min="4127" max="4127" width="12.42578125" style="1" customWidth="1"/>
    <col min="4128" max="4128" width="23.7109375" style="1" customWidth="1"/>
    <col min="4129" max="4130" width="15.5703125" style="1" customWidth="1"/>
    <col min="4131" max="4377" width="8.85546875" style="1" customWidth="1"/>
    <col min="4378" max="4378" width="5.85546875" style="1" customWidth="1"/>
    <col min="4379" max="4379" width="8.140625" style="1" customWidth="1"/>
    <col min="4380" max="4380" width="48" style="1" customWidth="1"/>
    <col min="4381" max="4381" width="22.5703125" style="1" customWidth="1"/>
    <col min="4382" max="4382" width="14.7109375" style="1" customWidth="1"/>
    <col min="4383" max="4383" width="12.42578125" style="1" customWidth="1"/>
    <col min="4384" max="4384" width="23.7109375" style="1" customWidth="1"/>
    <col min="4385" max="4386" width="15.5703125" style="1" customWidth="1"/>
    <col min="4387" max="4633" width="8.85546875" style="1" customWidth="1"/>
    <col min="4634" max="4634" width="5.85546875" style="1" customWidth="1"/>
    <col min="4635" max="4635" width="8.140625" style="1" customWidth="1"/>
    <col min="4636" max="4636" width="48" style="1" customWidth="1"/>
    <col min="4637" max="4637" width="22.5703125" style="1" customWidth="1"/>
    <col min="4638" max="4638" width="14.7109375" style="1" customWidth="1"/>
    <col min="4639" max="4639" width="12.42578125" style="1" customWidth="1"/>
    <col min="4640" max="4640" width="23.7109375" style="1" customWidth="1"/>
    <col min="4641" max="4642" width="15.5703125" style="1" customWidth="1"/>
    <col min="4643" max="4889" width="8.85546875" style="1" customWidth="1"/>
    <col min="4890" max="4890" width="5.85546875" style="1" customWidth="1"/>
    <col min="4891" max="4891" width="8.140625" style="1" customWidth="1"/>
    <col min="4892" max="4892" width="48" style="1" customWidth="1"/>
    <col min="4893" max="4893" width="22.5703125" style="1" customWidth="1"/>
    <col min="4894" max="4894" width="14.7109375" style="1" customWidth="1"/>
    <col min="4895" max="4895" width="12.42578125" style="1" customWidth="1"/>
    <col min="4896" max="4896" width="23.7109375" style="1" customWidth="1"/>
    <col min="4897" max="4898" width="15.5703125" style="1" customWidth="1"/>
    <col min="4899" max="5145" width="8.85546875" style="1" customWidth="1"/>
    <col min="5146" max="5146" width="5.85546875" style="1" customWidth="1"/>
    <col min="5147" max="5147" width="8.140625" style="1" customWidth="1"/>
    <col min="5148" max="5148" width="48" style="1" customWidth="1"/>
    <col min="5149" max="5149" width="22.5703125" style="1" customWidth="1"/>
    <col min="5150" max="5150" width="14.7109375" style="1" customWidth="1"/>
    <col min="5151" max="5151" width="12.42578125" style="1" customWidth="1"/>
    <col min="5152" max="5152" width="23.7109375" style="1" customWidth="1"/>
    <col min="5153" max="5154" width="15.5703125" style="1" customWidth="1"/>
    <col min="5155" max="5400" width="8.85546875" style="1" customWidth="1"/>
    <col min="5401" max="16384" width="8.85546875" style="1"/>
  </cols>
  <sheetData>
    <row r="1" spans="1:14" s="32" customFormat="1" x14ac:dyDescent="0.25">
      <c r="F1" s="2"/>
      <c r="G1" s="19"/>
      <c r="H1" s="19"/>
      <c r="M1" s="15"/>
      <c r="N1" s="15"/>
    </row>
    <row r="2" spans="1:14" s="55" customFormat="1" ht="55.5" customHeight="1" x14ac:dyDescent="0.25">
      <c r="B2" s="108" t="s">
        <v>97</v>
      </c>
      <c r="C2" s="108"/>
      <c r="D2" s="108"/>
      <c r="E2" s="108"/>
      <c r="F2" s="108"/>
      <c r="G2" s="108"/>
    </row>
    <row r="3" spans="1:14" s="58" customFormat="1" ht="18.75" x14ac:dyDescent="0.3">
      <c r="A3" s="56"/>
      <c r="B3" s="57" t="s">
        <v>47</v>
      </c>
      <c r="C3" s="57"/>
      <c r="D3" s="100"/>
      <c r="E3" s="100"/>
      <c r="F3" s="100"/>
      <c r="G3" s="88">
        <v>44804</v>
      </c>
    </row>
    <row r="4" spans="1:14" s="33" customFormat="1" ht="21" customHeight="1" x14ac:dyDescent="0.25">
      <c r="A4" s="29"/>
      <c r="B4" s="29"/>
      <c r="C4" s="29"/>
      <c r="D4" s="29"/>
      <c r="E4" s="29"/>
      <c r="F4" s="29"/>
      <c r="G4" s="29"/>
      <c r="H4" s="29"/>
      <c r="M4" s="34"/>
      <c r="N4" s="34"/>
    </row>
    <row r="5" spans="1:14" s="32" customFormat="1" ht="108.75" customHeight="1" x14ac:dyDescent="0.3">
      <c r="A5" s="106" t="s">
        <v>68</v>
      </c>
      <c r="B5" s="107"/>
      <c r="C5" s="107"/>
      <c r="D5" s="107"/>
      <c r="E5" s="107"/>
      <c r="F5" s="107"/>
      <c r="G5" s="107"/>
      <c r="H5" s="18"/>
      <c r="J5" s="4"/>
      <c r="K5" s="4"/>
      <c r="M5" s="15"/>
      <c r="N5" s="15"/>
    </row>
    <row r="6" spans="1:14" s="32" customFormat="1" ht="61.5" customHeight="1" x14ac:dyDescent="0.3">
      <c r="A6" s="109" t="s">
        <v>48</v>
      </c>
      <c r="B6" s="110"/>
      <c r="C6" s="110"/>
      <c r="D6" s="110"/>
      <c r="E6" s="110"/>
      <c r="F6" s="110"/>
      <c r="G6" s="110"/>
      <c r="H6" s="30"/>
      <c r="J6" s="31"/>
      <c r="K6" s="31"/>
      <c r="L6" s="31"/>
      <c r="M6" s="15"/>
      <c r="N6" s="15"/>
    </row>
    <row r="7" spans="1:14" s="32" customFormat="1" ht="17.25" customHeight="1" x14ac:dyDescent="0.3">
      <c r="A7" s="59"/>
      <c r="B7" s="60"/>
      <c r="C7" s="60"/>
      <c r="D7" s="60"/>
      <c r="E7" s="60"/>
      <c r="F7" s="60"/>
      <c r="G7" s="60"/>
      <c r="H7" s="30"/>
      <c r="J7" s="31"/>
      <c r="K7" s="31"/>
      <c r="L7" s="31"/>
      <c r="M7" s="15"/>
      <c r="N7" s="15"/>
    </row>
    <row r="8" spans="1:14" ht="45.75" customHeight="1" x14ac:dyDescent="0.25">
      <c r="A8" s="5" t="s">
        <v>0</v>
      </c>
      <c r="B8" s="5" t="s">
        <v>2</v>
      </c>
      <c r="C8" s="5" t="s">
        <v>3</v>
      </c>
      <c r="D8" s="5" t="s">
        <v>4</v>
      </c>
      <c r="E8" s="5" t="s">
        <v>5</v>
      </c>
      <c r="F8" s="6" t="s">
        <v>6</v>
      </c>
      <c r="G8" s="9" t="s">
        <v>8</v>
      </c>
      <c r="H8" s="9" t="s">
        <v>7</v>
      </c>
      <c r="I8" s="20" t="s">
        <v>44</v>
      </c>
      <c r="J8" s="5" t="s">
        <v>1</v>
      </c>
      <c r="K8" s="5"/>
      <c r="L8" s="20"/>
      <c r="M8" s="23"/>
      <c r="N8" s="23"/>
    </row>
    <row r="9" spans="1:14" ht="60.75" customHeight="1" x14ac:dyDescent="0.25">
      <c r="A9" s="5">
        <v>1</v>
      </c>
      <c r="B9" s="7" t="s">
        <v>13</v>
      </c>
      <c r="C9" s="5" t="s">
        <v>14</v>
      </c>
      <c r="D9" s="8">
        <v>0.35</v>
      </c>
      <c r="E9" s="8">
        <v>3785.2</v>
      </c>
      <c r="F9" s="6" t="s">
        <v>15</v>
      </c>
      <c r="G9" s="9">
        <f>D9*E9</f>
        <v>1324.82</v>
      </c>
      <c r="H9" s="9">
        <v>14535.167999999998</v>
      </c>
      <c r="I9" s="24">
        <v>0.32</v>
      </c>
      <c r="J9" s="25"/>
      <c r="K9" s="25"/>
      <c r="L9" s="24"/>
    </row>
    <row r="10" spans="1:14" ht="50.25" customHeight="1" x14ac:dyDescent="0.25">
      <c r="A10" s="5">
        <f t="shared" ref="A10:A28" si="0">A9+1</f>
        <v>2</v>
      </c>
      <c r="B10" s="7" t="s">
        <v>59</v>
      </c>
      <c r="C10" s="5" t="s">
        <v>14</v>
      </c>
      <c r="D10" s="8">
        <v>0.09</v>
      </c>
      <c r="E10" s="8">
        <v>3785.2</v>
      </c>
      <c r="F10" s="6" t="s">
        <v>15</v>
      </c>
      <c r="G10" s="9">
        <f t="shared" ref="G10:G28" si="1">D10*E10</f>
        <v>340.66799999999995</v>
      </c>
      <c r="H10" s="9">
        <v>3633.7919999999995</v>
      </c>
      <c r="I10" s="24">
        <v>0.08</v>
      </c>
      <c r="J10" s="25"/>
      <c r="K10" s="25"/>
      <c r="L10" s="24"/>
    </row>
    <row r="11" spans="1:14" ht="59.25" customHeight="1" x14ac:dyDescent="0.25">
      <c r="A11" s="5">
        <f t="shared" si="0"/>
        <v>3</v>
      </c>
      <c r="B11" s="7" t="s">
        <v>17</v>
      </c>
      <c r="C11" s="5" t="s">
        <v>16</v>
      </c>
      <c r="D11" s="8">
        <v>0.17</v>
      </c>
      <c r="E11" s="8">
        <v>3785.2</v>
      </c>
      <c r="F11" s="6" t="s">
        <v>15</v>
      </c>
      <c r="G11" s="9">
        <f t="shared" si="1"/>
        <v>643.48400000000004</v>
      </c>
      <c r="H11" s="9">
        <v>6813.36</v>
      </c>
      <c r="I11" s="24">
        <v>0.15</v>
      </c>
      <c r="J11" s="25"/>
      <c r="K11" s="25"/>
      <c r="L11" s="24"/>
    </row>
    <row r="12" spans="1:14" ht="57" customHeight="1" x14ac:dyDescent="0.25">
      <c r="A12" s="5">
        <f t="shared" si="0"/>
        <v>4</v>
      </c>
      <c r="B12" s="7" t="s">
        <v>18</v>
      </c>
      <c r="C12" s="5" t="s">
        <v>19</v>
      </c>
      <c r="D12" s="8">
        <v>7.0000000000000007E-2</v>
      </c>
      <c r="E12" s="8">
        <v>3785.2</v>
      </c>
      <c r="F12" s="6" t="s">
        <v>15</v>
      </c>
      <c r="G12" s="9">
        <f t="shared" si="1"/>
        <v>264.964</v>
      </c>
      <c r="H12" s="9">
        <v>3179.5680000000002</v>
      </c>
      <c r="I12" s="24">
        <v>7.0000000000000007E-2</v>
      </c>
      <c r="J12" s="25"/>
      <c r="K12" s="25"/>
      <c r="L12" s="24"/>
    </row>
    <row r="13" spans="1:14" ht="71.25" customHeight="1" x14ac:dyDescent="0.25">
      <c r="A13" s="5">
        <f t="shared" si="0"/>
        <v>5</v>
      </c>
      <c r="B13" s="7" t="s">
        <v>20</v>
      </c>
      <c r="C13" s="5" t="s">
        <v>21</v>
      </c>
      <c r="D13" s="8">
        <v>0.04</v>
      </c>
      <c r="E13" s="8">
        <v>3785.2</v>
      </c>
      <c r="F13" s="6" t="s">
        <v>15</v>
      </c>
      <c r="G13" s="9">
        <f t="shared" si="1"/>
        <v>151.40799999999999</v>
      </c>
      <c r="H13" s="9">
        <v>1816.8959999999997</v>
      </c>
      <c r="I13" s="24">
        <v>0.04</v>
      </c>
      <c r="J13" s="25"/>
      <c r="K13" s="25"/>
      <c r="L13" s="24"/>
    </row>
    <row r="14" spans="1:14" ht="57" customHeight="1" x14ac:dyDescent="0.25">
      <c r="A14" s="5">
        <f t="shared" si="0"/>
        <v>6</v>
      </c>
      <c r="B14" s="7" t="s">
        <v>23</v>
      </c>
      <c r="C14" s="5" t="s">
        <v>24</v>
      </c>
      <c r="D14" s="8">
        <v>0.21</v>
      </c>
      <c r="E14" s="8">
        <v>3785.2</v>
      </c>
      <c r="F14" s="6" t="s">
        <v>15</v>
      </c>
      <c r="G14" s="9">
        <f t="shared" si="1"/>
        <v>794.89199999999994</v>
      </c>
      <c r="H14" s="9">
        <v>8630.2559999999994</v>
      </c>
      <c r="I14" s="24">
        <v>0.19</v>
      </c>
      <c r="J14" s="25"/>
      <c r="K14" s="25"/>
      <c r="L14" s="24"/>
    </row>
    <row r="15" spans="1:14" ht="53.25" customHeight="1" x14ac:dyDescent="0.25">
      <c r="A15" s="5">
        <f t="shared" si="0"/>
        <v>7</v>
      </c>
      <c r="B15" s="7" t="s">
        <v>60</v>
      </c>
      <c r="C15" s="5" t="s">
        <v>26</v>
      </c>
      <c r="D15" s="8">
        <v>0.19</v>
      </c>
      <c r="E15" s="8">
        <v>3785.2</v>
      </c>
      <c r="F15" s="6" t="s">
        <v>15</v>
      </c>
      <c r="G15" s="9">
        <f t="shared" si="1"/>
        <v>719.18799999999999</v>
      </c>
      <c r="H15" s="9">
        <v>7721.8080000000009</v>
      </c>
      <c r="I15" s="24">
        <v>0.17</v>
      </c>
      <c r="J15" s="25"/>
      <c r="K15" s="25"/>
      <c r="L15" s="24"/>
    </row>
    <row r="16" spans="1:14" ht="55.5" customHeight="1" x14ac:dyDescent="0.25">
      <c r="A16" s="5">
        <f t="shared" si="0"/>
        <v>8</v>
      </c>
      <c r="B16" s="17" t="s">
        <v>43</v>
      </c>
      <c r="C16" s="5" t="s">
        <v>26</v>
      </c>
      <c r="D16" s="8">
        <v>0.2</v>
      </c>
      <c r="E16" s="8">
        <v>3785.2</v>
      </c>
      <c r="F16" s="6" t="s">
        <v>15</v>
      </c>
      <c r="G16" s="9">
        <f t="shared" si="1"/>
        <v>757.04</v>
      </c>
      <c r="H16" s="9">
        <v>8176.0319999999992</v>
      </c>
      <c r="I16" s="24">
        <v>0.18</v>
      </c>
      <c r="J16" s="25"/>
      <c r="K16" s="25"/>
      <c r="L16" s="24"/>
    </row>
    <row r="17" spans="1:14" ht="33" customHeight="1" x14ac:dyDescent="0.25">
      <c r="A17" s="5">
        <f t="shared" si="0"/>
        <v>9</v>
      </c>
      <c r="B17" s="7" t="s">
        <v>27</v>
      </c>
      <c r="C17" s="5" t="s">
        <v>14</v>
      </c>
      <c r="D17" s="8">
        <v>0.56000000000000005</v>
      </c>
      <c r="E17" s="8">
        <v>3785.2</v>
      </c>
      <c r="F17" s="6" t="s">
        <v>58</v>
      </c>
      <c r="G17" s="9">
        <f t="shared" si="1"/>
        <v>2119.712</v>
      </c>
      <c r="H17" s="9">
        <v>22711.199999999997</v>
      </c>
      <c r="I17" s="24">
        <v>0.49999999999999994</v>
      </c>
      <c r="J17" s="25"/>
      <c r="K17" s="25"/>
      <c r="L17" s="24"/>
    </row>
    <row r="18" spans="1:14" ht="25.5" customHeight="1" x14ac:dyDescent="0.25">
      <c r="A18" s="5">
        <f t="shared" si="0"/>
        <v>10</v>
      </c>
      <c r="B18" s="7" t="s">
        <v>61</v>
      </c>
      <c r="C18" s="5" t="s">
        <v>14</v>
      </c>
      <c r="D18" s="8">
        <v>0.47</v>
      </c>
      <c r="E18" s="8">
        <v>3785.2</v>
      </c>
      <c r="F18" s="6" t="s">
        <v>58</v>
      </c>
      <c r="G18" s="9">
        <f t="shared" si="1"/>
        <v>1779.0439999999999</v>
      </c>
      <c r="H18" s="9">
        <v>19077.407999999999</v>
      </c>
      <c r="I18" s="24">
        <v>0.42</v>
      </c>
      <c r="J18" s="25"/>
      <c r="K18" s="25"/>
      <c r="L18" s="24"/>
    </row>
    <row r="19" spans="1:14" ht="24" customHeight="1" x14ac:dyDescent="0.25">
      <c r="A19" s="5">
        <f t="shared" si="0"/>
        <v>11</v>
      </c>
      <c r="B19" s="7" t="s">
        <v>28</v>
      </c>
      <c r="C19" s="5" t="s">
        <v>26</v>
      </c>
      <c r="D19" s="8">
        <v>0.05</v>
      </c>
      <c r="E19" s="8">
        <v>3785.2</v>
      </c>
      <c r="F19" s="6" t="s">
        <v>29</v>
      </c>
      <c r="G19" s="9">
        <f t="shared" si="1"/>
        <v>189.26</v>
      </c>
      <c r="H19" s="9">
        <v>2271.12</v>
      </c>
      <c r="I19" s="24">
        <v>0.05</v>
      </c>
      <c r="J19" s="25"/>
      <c r="K19" s="25"/>
      <c r="L19" s="24"/>
    </row>
    <row r="20" spans="1:14" ht="81.599999999999994" customHeight="1" x14ac:dyDescent="0.25">
      <c r="A20" s="5">
        <f t="shared" si="0"/>
        <v>12</v>
      </c>
      <c r="B20" s="7" t="s">
        <v>30</v>
      </c>
      <c r="C20" s="5" t="s">
        <v>26</v>
      </c>
      <c r="D20" s="8">
        <v>0.09</v>
      </c>
      <c r="E20" s="8">
        <v>3785.2</v>
      </c>
      <c r="F20" s="6" t="s">
        <v>31</v>
      </c>
      <c r="G20" s="9">
        <f t="shared" si="1"/>
        <v>340.66799999999995</v>
      </c>
      <c r="H20" s="9">
        <v>3482.384</v>
      </c>
      <c r="I20" s="24">
        <v>7.6666666666666675E-2</v>
      </c>
      <c r="J20" s="25"/>
      <c r="K20" s="25"/>
      <c r="L20" s="24"/>
    </row>
    <row r="21" spans="1:14" ht="22.5" customHeight="1" x14ac:dyDescent="0.25">
      <c r="A21" s="5">
        <f t="shared" si="0"/>
        <v>13</v>
      </c>
      <c r="B21" s="28" t="s">
        <v>56</v>
      </c>
      <c r="C21" s="5" t="s">
        <v>32</v>
      </c>
      <c r="D21" s="8">
        <v>0.28000000000000003</v>
      </c>
      <c r="E21" s="8">
        <v>3785.2</v>
      </c>
      <c r="F21" s="6" t="s">
        <v>22</v>
      </c>
      <c r="G21" s="9">
        <f t="shared" si="1"/>
        <v>1059.856</v>
      </c>
      <c r="H21" s="9">
        <v>11355.599999999999</v>
      </c>
      <c r="I21" s="24">
        <v>0.24999999999999997</v>
      </c>
      <c r="J21" s="25"/>
      <c r="K21" s="25"/>
      <c r="L21" s="24"/>
    </row>
    <row r="22" spans="1:14" ht="55.5" customHeight="1" x14ac:dyDescent="0.25">
      <c r="A22" s="5">
        <f t="shared" si="0"/>
        <v>14</v>
      </c>
      <c r="B22" s="7" t="s">
        <v>62</v>
      </c>
      <c r="C22" s="5" t="s">
        <v>24</v>
      </c>
      <c r="D22" s="8">
        <v>2.1</v>
      </c>
      <c r="E22" s="8">
        <v>3785.2</v>
      </c>
      <c r="F22" s="6" t="s">
        <v>58</v>
      </c>
      <c r="G22" s="9">
        <f>D22*E22</f>
        <v>7948.92</v>
      </c>
      <c r="H22" s="9">
        <v>69766.274399999995</v>
      </c>
      <c r="I22" s="24">
        <v>1.535944256578252</v>
      </c>
      <c r="J22" s="25">
        <v>585.70000000000005</v>
      </c>
      <c r="K22" s="25">
        <v>65817.239999999991</v>
      </c>
      <c r="L22" s="24">
        <v>69766.274399999995</v>
      </c>
    </row>
    <row r="23" spans="1:14" ht="31.5" x14ac:dyDescent="0.25">
      <c r="A23" s="5">
        <f t="shared" si="0"/>
        <v>15</v>
      </c>
      <c r="B23" s="7" t="s">
        <v>66</v>
      </c>
      <c r="C23" s="5" t="s">
        <v>63</v>
      </c>
      <c r="D23" s="8">
        <v>3.77</v>
      </c>
      <c r="E23" s="8">
        <v>3785.2</v>
      </c>
      <c r="F23" s="6" t="s">
        <v>33</v>
      </c>
      <c r="G23" s="9">
        <f t="shared" si="1"/>
        <v>14270.204</v>
      </c>
      <c r="H23" s="9">
        <v>94390.92240000001</v>
      </c>
      <c r="I23" s="24">
        <v>2.0780699038359933</v>
      </c>
      <c r="J23" s="25">
        <v>1030.8</v>
      </c>
      <c r="K23" s="25">
        <v>89048.040000000008</v>
      </c>
      <c r="L23" s="24">
        <v>94390.92240000001</v>
      </c>
    </row>
    <row r="24" spans="1:14" ht="31.5" x14ac:dyDescent="0.25">
      <c r="A24" s="5">
        <f>A23+1</f>
        <v>16</v>
      </c>
      <c r="B24" s="11" t="s">
        <v>34</v>
      </c>
      <c r="C24" s="12" t="s">
        <v>35</v>
      </c>
      <c r="D24" s="8">
        <f>7853.72*1.04</f>
        <v>8167.8688000000002</v>
      </c>
      <c r="E24" s="8">
        <v>2</v>
      </c>
      <c r="F24" s="6" t="s">
        <v>58</v>
      </c>
      <c r="G24" s="9">
        <f t="shared" si="1"/>
        <v>16335.7376</v>
      </c>
      <c r="H24" s="9">
        <v>181904.40000000002</v>
      </c>
      <c r="I24" s="24" t="e">
        <v>#DIV/0!</v>
      </c>
      <c r="J24" s="25"/>
      <c r="K24" s="25"/>
      <c r="L24" s="24"/>
    </row>
    <row r="25" spans="1:14" x14ac:dyDescent="0.25">
      <c r="A25" s="5">
        <f t="shared" si="0"/>
        <v>17</v>
      </c>
      <c r="B25" s="11" t="s">
        <v>36</v>
      </c>
      <c r="C25" s="12" t="s">
        <v>14</v>
      </c>
      <c r="D25" s="8">
        <v>1.86</v>
      </c>
      <c r="E25" s="8">
        <v>3785.2</v>
      </c>
      <c r="F25" s="6" t="s">
        <v>58</v>
      </c>
      <c r="G25" s="9">
        <f t="shared" si="1"/>
        <v>7040.4719999999998</v>
      </c>
      <c r="H25" s="9">
        <v>71767.391999999993</v>
      </c>
      <c r="I25" s="24">
        <v>1.5799999999999998</v>
      </c>
      <c r="J25" s="25"/>
      <c r="K25" s="25"/>
      <c r="L25" s="24"/>
    </row>
    <row r="26" spans="1:14" x14ac:dyDescent="0.25">
      <c r="A26" s="5">
        <f t="shared" si="0"/>
        <v>18</v>
      </c>
      <c r="B26" s="11" t="s">
        <v>37</v>
      </c>
      <c r="C26" s="12" t="s">
        <v>38</v>
      </c>
      <c r="D26" s="8">
        <v>0.26</v>
      </c>
      <c r="E26" s="8">
        <v>3785.2</v>
      </c>
      <c r="F26" s="6" t="s">
        <v>58</v>
      </c>
      <c r="G26" s="9">
        <f t="shared" si="1"/>
        <v>984.15199999999993</v>
      </c>
      <c r="H26" s="9">
        <v>5904.9119999999994</v>
      </c>
      <c r="I26" s="24">
        <v>0.13</v>
      </c>
      <c r="J26" s="25"/>
      <c r="K26" s="25"/>
      <c r="L26" s="24"/>
    </row>
    <row r="27" spans="1:14" ht="48.75" customHeight="1" x14ac:dyDescent="0.25">
      <c r="A27" s="5">
        <f t="shared" si="0"/>
        <v>19</v>
      </c>
      <c r="B27" s="36" t="s">
        <v>39</v>
      </c>
      <c r="C27" s="10" t="s">
        <v>14</v>
      </c>
      <c r="D27" s="8">
        <v>1.47</v>
      </c>
      <c r="E27" s="8">
        <v>3785.2</v>
      </c>
      <c r="F27" s="6" t="s">
        <v>58</v>
      </c>
      <c r="G27" s="9">
        <f t="shared" si="1"/>
        <v>5564.2439999999997</v>
      </c>
      <c r="H27" s="9">
        <v>55869.551999999996</v>
      </c>
      <c r="I27" s="24">
        <v>1.23</v>
      </c>
      <c r="J27" s="25"/>
      <c r="K27" s="25"/>
      <c r="L27" s="24"/>
    </row>
    <row r="28" spans="1:14" s="3" customFormat="1" ht="47.25" x14ac:dyDescent="0.25">
      <c r="A28" s="35">
        <f t="shared" si="0"/>
        <v>20</v>
      </c>
      <c r="B28" s="37" t="s">
        <v>91</v>
      </c>
      <c r="C28" s="13" t="s">
        <v>14</v>
      </c>
      <c r="D28" s="14">
        <v>2.96</v>
      </c>
      <c r="E28" s="8">
        <v>3785.2</v>
      </c>
      <c r="F28" s="89" t="s">
        <v>25</v>
      </c>
      <c r="G28" s="9">
        <f t="shared" si="1"/>
        <v>11204.191999999999</v>
      </c>
      <c r="H28" s="9">
        <v>107196.86399999997</v>
      </c>
      <c r="I28" s="24">
        <v>2.36</v>
      </c>
      <c r="J28" s="26"/>
      <c r="K28" s="26"/>
      <c r="L28" s="27"/>
      <c r="M28" s="22"/>
      <c r="N28" s="22"/>
    </row>
    <row r="29" spans="1:14" s="41" customFormat="1" x14ac:dyDescent="0.25">
      <c r="A29" s="111" t="s">
        <v>42</v>
      </c>
      <c r="B29" s="112"/>
      <c r="C29" s="111"/>
      <c r="D29" s="111"/>
      <c r="E29" s="111"/>
      <c r="F29" s="111"/>
      <c r="G29" s="53">
        <f>SUM(G9:G28)-0.02</f>
        <v>73832.905599999998</v>
      </c>
      <c r="H29" s="38">
        <v>790595.48479999998</v>
      </c>
      <c r="I29" s="39">
        <v>21.08</v>
      </c>
      <c r="J29" s="39"/>
      <c r="K29" s="39"/>
      <c r="L29" s="39"/>
      <c r="M29" s="40"/>
      <c r="N29" s="40"/>
    </row>
    <row r="30" spans="1:14" s="3" customFormat="1" x14ac:dyDescent="0.25">
      <c r="A30" s="113" t="s">
        <v>41</v>
      </c>
      <c r="B30" s="113"/>
      <c r="C30" s="113"/>
      <c r="D30" s="113"/>
      <c r="E30" s="113"/>
      <c r="F30" s="113"/>
      <c r="G30" s="113"/>
      <c r="H30" s="113"/>
      <c r="M30" s="22"/>
      <c r="N30" s="22"/>
    </row>
    <row r="31" spans="1:14" s="3" customFormat="1" ht="41.25" customHeight="1" x14ac:dyDescent="0.25">
      <c r="A31" s="42" t="s">
        <v>0</v>
      </c>
      <c r="B31" s="42" t="s">
        <v>2</v>
      </c>
      <c r="C31" s="42" t="s">
        <v>3</v>
      </c>
      <c r="D31" s="42" t="s">
        <v>4</v>
      </c>
      <c r="E31" s="42" t="s">
        <v>5</v>
      </c>
      <c r="F31" s="43" t="s">
        <v>6</v>
      </c>
      <c r="G31" s="26" t="s">
        <v>8</v>
      </c>
      <c r="H31" s="26" t="s">
        <v>7</v>
      </c>
      <c r="I31" s="44" t="s">
        <v>44</v>
      </c>
      <c r="J31" s="42"/>
      <c r="K31" s="42"/>
      <c r="L31" s="45"/>
      <c r="M31" s="22"/>
      <c r="N31" s="22"/>
    </row>
    <row r="32" spans="1:14" s="3" customFormat="1" ht="28.15" customHeight="1" x14ac:dyDescent="0.25">
      <c r="A32" s="42">
        <v>1</v>
      </c>
      <c r="B32" s="46" t="s">
        <v>57</v>
      </c>
      <c r="C32" s="47"/>
      <c r="D32" s="14"/>
      <c r="E32" s="42"/>
      <c r="F32" s="43" t="s">
        <v>65</v>
      </c>
      <c r="G32" s="26">
        <v>2980.88</v>
      </c>
      <c r="H32" s="26">
        <v>126274.27199999997</v>
      </c>
      <c r="I32" s="45">
        <v>2.78</v>
      </c>
      <c r="J32" s="42"/>
      <c r="K32" s="42"/>
      <c r="L32" s="45"/>
      <c r="M32" s="22"/>
      <c r="N32" s="22"/>
    </row>
    <row r="33" spans="1:19" s="3" customFormat="1" ht="36.6" customHeight="1" x14ac:dyDescent="0.25">
      <c r="A33" s="42">
        <v>1</v>
      </c>
      <c r="B33" s="37" t="s">
        <v>9</v>
      </c>
      <c r="C33" s="42" t="s">
        <v>10</v>
      </c>
      <c r="D33" s="14">
        <v>14.62</v>
      </c>
      <c r="E33" s="14">
        <v>1680</v>
      </c>
      <c r="F33" s="43" t="s">
        <v>11</v>
      </c>
      <c r="G33" s="26">
        <f>D33*E33</f>
        <v>24561.599999999999</v>
      </c>
      <c r="H33" s="26">
        <v>23620.799999999999</v>
      </c>
      <c r="I33" s="27" t="e">
        <v>#DIV/0!</v>
      </c>
      <c r="J33" s="26"/>
      <c r="K33" s="26"/>
      <c r="L33" s="27"/>
      <c r="M33" s="22"/>
      <c r="N33" s="22"/>
    </row>
    <row r="34" spans="1:19" s="3" customFormat="1" ht="34.5" customHeight="1" x14ac:dyDescent="0.25">
      <c r="A34" s="42">
        <f>A33+1</f>
        <v>2</v>
      </c>
      <c r="B34" s="37" t="s">
        <v>12</v>
      </c>
      <c r="C34" s="42" t="s">
        <v>10</v>
      </c>
      <c r="D34" s="14">
        <v>10.55</v>
      </c>
      <c r="E34" s="14">
        <v>1680</v>
      </c>
      <c r="F34" s="43" t="s">
        <v>11</v>
      </c>
      <c r="G34" s="26">
        <f>D34*E34</f>
        <v>17724</v>
      </c>
      <c r="H34" s="26">
        <v>17035.2</v>
      </c>
      <c r="I34" s="27" t="e">
        <v>#DIV/0!</v>
      </c>
      <c r="J34" s="26"/>
      <c r="K34" s="26"/>
      <c r="L34" s="27"/>
      <c r="M34" s="22"/>
      <c r="N34" s="22"/>
    </row>
    <row r="35" spans="1:19" s="51" customFormat="1" x14ac:dyDescent="0.25">
      <c r="A35" s="114" t="s">
        <v>42</v>
      </c>
      <c r="B35" s="114"/>
      <c r="C35" s="114"/>
      <c r="D35" s="114"/>
      <c r="E35" s="114"/>
      <c r="F35" s="114"/>
      <c r="G35" s="54">
        <f>SUM(G32:G34)</f>
        <v>45266.479999999996</v>
      </c>
      <c r="H35" s="48">
        <v>166930.27199999997</v>
      </c>
      <c r="I35" s="49"/>
      <c r="J35" s="49"/>
      <c r="K35" s="49"/>
      <c r="L35" s="49"/>
      <c r="M35" s="50"/>
      <c r="N35" s="50"/>
    </row>
    <row r="36" spans="1:19" s="41" customFormat="1" x14ac:dyDescent="0.25">
      <c r="A36" s="111" t="s">
        <v>45</v>
      </c>
      <c r="B36" s="111"/>
      <c r="C36" s="111"/>
      <c r="D36" s="111"/>
      <c r="E36" s="111"/>
      <c r="F36" s="111"/>
      <c r="G36" s="53">
        <f>G29+G35</f>
        <v>119099.38559999999</v>
      </c>
      <c r="H36" s="38">
        <v>957525.75679999997</v>
      </c>
      <c r="I36" s="52"/>
      <c r="J36" s="52"/>
      <c r="K36" s="52"/>
      <c r="L36" s="52"/>
      <c r="M36" s="40"/>
      <c r="N36" s="40"/>
    </row>
    <row r="38" spans="1:19" s="62" customFormat="1" ht="24" customHeight="1" x14ac:dyDescent="0.3">
      <c r="A38" s="106" t="s">
        <v>98</v>
      </c>
      <c r="B38" s="107"/>
      <c r="C38" s="107"/>
      <c r="D38" s="107"/>
      <c r="E38" s="107"/>
      <c r="F38" s="107"/>
      <c r="G38" s="107"/>
      <c r="H38" s="61"/>
      <c r="M38" s="63"/>
      <c r="N38" s="63"/>
    </row>
    <row r="39" spans="1:19" s="62" customFormat="1" ht="23.25" customHeight="1" x14ac:dyDescent="0.3">
      <c r="A39" s="106" t="s">
        <v>99</v>
      </c>
      <c r="B39" s="107"/>
      <c r="C39" s="107"/>
      <c r="D39" s="107"/>
      <c r="E39" s="107"/>
      <c r="F39" s="107"/>
      <c r="G39" s="107"/>
      <c r="H39" s="61"/>
      <c r="M39" s="63"/>
      <c r="N39" s="63"/>
    </row>
    <row r="40" spans="1:19" s="62" customFormat="1" ht="25.5" customHeight="1" x14ac:dyDescent="0.3">
      <c r="A40" s="106" t="s">
        <v>49</v>
      </c>
      <c r="B40" s="107"/>
      <c r="C40" s="107"/>
      <c r="D40" s="107"/>
      <c r="E40" s="107"/>
      <c r="F40" s="107"/>
      <c r="G40" s="107"/>
      <c r="H40" s="61"/>
      <c r="M40" s="63"/>
      <c r="N40" s="63"/>
    </row>
    <row r="41" spans="1:19" s="62" customFormat="1" ht="22.5" customHeight="1" x14ac:dyDescent="0.3">
      <c r="A41" s="106" t="s">
        <v>50</v>
      </c>
      <c r="B41" s="107"/>
      <c r="C41" s="107"/>
      <c r="D41" s="107"/>
      <c r="E41" s="107"/>
      <c r="F41" s="107"/>
      <c r="G41" s="107"/>
      <c r="H41" s="61"/>
      <c r="M41" s="63"/>
      <c r="N41" s="63"/>
    </row>
    <row r="42" spans="1:19" s="62" customFormat="1" ht="45.75" customHeight="1" x14ac:dyDescent="0.3">
      <c r="A42" s="106" t="s">
        <v>51</v>
      </c>
      <c r="B42" s="107"/>
      <c r="C42" s="107"/>
      <c r="D42" s="107"/>
      <c r="E42" s="107"/>
      <c r="F42" s="107"/>
      <c r="G42" s="107"/>
      <c r="H42" s="61"/>
      <c r="M42" s="63"/>
      <c r="N42" s="63"/>
    </row>
    <row r="44" spans="1:19" ht="18.75" x14ac:dyDescent="0.3">
      <c r="A44" s="64"/>
      <c r="B44" s="64"/>
      <c r="C44" s="64" t="s">
        <v>52</v>
      </c>
      <c r="D44" s="64"/>
      <c r="E44" s="64"/>
      <c r="F44" s="65"/>
      <c r="G44" s="66"/>
      <c r="H44" s="66"/>
      <c r="I44" s="64"/>
      <c r="J44" s="64"/>
      <c r="K44" s="64"/>
      <c r="L44" s="64"/>
      <c r="M44" s="67"/>
      <c r="N44" s="67"/>
      <c r="O44" s="64"/>
      <c r="P44" s="64"/>
      <c r="Q44" s="64"/>
      <c r="R44" s="64"/>
      <c r="S44" s="64"/>
    </row>
    <row r="45" spans="1:19" ht="18.75" x14ac:dyDescent="0.3">
      <c r="A45" s="64"/>
      <c r="B45" s="64"/>
      <c r="C45" s="64"/>
      <c r="D45" s="64"/>
      <c r="E45" s="64"/>
      <c r="F45" s="65"/>
      <c r="G45" s="66"/>
      <c r="H45" s="66"/>
      <c r="I45" s="64"/>
      <c r="J45" s="64"/>
      <c r="K45" s="64"/>
      <c r="L45" s="64"/>
      <c r="M45" s="67"/>
      <c r="N45" s="67"/>
      <c r="O45" s="64"/>
      <c r="P45" s="64"/>
      <c r="Q45" s="64"/>
      <c r="R45" s="64"/>
      <c r="S45" s="64"/>
    </row>
    <row r="46" spans="1:19" ht="18.75" x14ac:dyDescent="0.3">
      <c r="A46" s="64"/>
      <c r="B46" s="64" t="s">
        <v>54</v>
      </c>
      <c r="C46" s="64" t="s">
        <v>67</v>
      </c>
      <c r="D46" s="64"/>
      <c r="E46" s="64"/>
      <c r="F46" s="68"/>
      <c r="G46" s="66"/>
      <c r="H46" s="66"/>
      <c r="I46" s="64"/>
      <c r="J46" s="64"/>
      <c r="K46" s="64"/>
      <c r="L46" s="64"/>
      <c r="M46" s="67"/>
      <c r="N46" s="67"/>
      <c r="O46" s="64"/>
      <c r="P46" s="64"/>
      <c r="Q46" s="64"/>
      <c r="R46" s="64"/>
      <c r="S46" s="64"/>
    </row>
    <row r="47" spans="1:19" ht="18.75" x14ac:dyDescent="0.3">
      <c r="A47" s="64"/>
      <c r="B47" s="64"/>
      <c r="C47" s="64"/>
      <c r="D47" s="64"/>
      <c r="E47" s="64"/>
      <c r="F47" s="65"/>
      <c r="G47" s="66"/>
      <c r="H47" s="66"/>
      <c r="I47" s="64"/>
      <c r="J47" s="64"/>
      <c r="K47" s="64"/>
      <c r="L47" s="64"/>
      <c r="M47" s="67"/>
      <c r="N47" s="67"/>
      <c r="O47" s="64"/>
      <c r="P47" s="64"/>
      <c r="Q47" s="64"/>
      <c r="R47" s="64"/>
      <c r="S47" s="64"/>
    </row>
    <row r="48" spans="1:19" ht="18.75" x14ac:dyDescent="0.3">
      <c r="A48" s="64"/>
      <c r="B48" s="64" t="s">
        <v>53</v>
      </c>
      <c r="C48" s="69" t="s">
        <v>55</v>
      </c>
      <c r="D48" s="64"/>
      <c r="E48" s="64"/>
      <c r="F48" s="68"/>
      <c r="G48" s="66"/>
      <c r="H48" s="66"/>
      <c r="I48" s="64"/>
      <c r="J48" s="64"/>
      <c r="K48" s="64"/>
      <c r="L48" s="64"/>
      <c r="M48" s="67"/>
      <c r="N48" s="67"/>
      <c r="O48" s="64"/>
      <c r="P48" s="64"/>
      <c r="Q48" s="64"/>
      <c r="R48" s="64"/>
      <c r="S48" s="64"/>
    </row>
    <row r="49" spans="1:19" ht="18.75" x14ac:dyDescent="0.3">
      <c r="A49" s="64"/>
      <c r="B49" s="64"/>
      <c r="C49" s="64"/>
      <c r="D49" s="64"/>
      <c r="E49" s="64"/>
      <c r="F49" s="65"/>
      <c r="G49" s="66"/>
      <c r="H49" s="66"/>
      <c r="I49" s="64"/>
      <c r="J49" s="64"/>
      <c r="K49" s="64"/>
      <c r="L49" s="64"/>
      <c r="M49" s="67"/>
      <c r="N49" s="67"/>
      <c r="O49" s="64"/>
      <c r="P49" s="64"/>
      <c r="Q49" s="64"/>
      <c r="R49" s="64"/>
      <c r="S49" s="64"/>
    </row>
    <row r="50" spans="1:19" ht="18.75" x14ac:dyDescent="0.3">
      <c r="A50" s="64"/>
      <c r="B50" s="64"/>
      <c r="C50" s="64"/>
      <c r="D50" s="64"/>
      <c r="E50" s="64"/>
      <c r="F50" s="65"/>
      <c r="G50" s="66"/>
      <c r="H50" s="66"/>
      <c r="I50" s="64"/>
      <c r="J50" s="64"/>
      <c r="K50" s="64"/>
      <c r="L50" s="64"/>
      <c r="M50" s="67"/>
      <c r="N50" s="67"/>
      <c r="O50" s="64"/>
      <c r="P50" s="64"/>
      <c r="Q50" s="64"/>
      <c r="R50" s="64"/>
      <c r="S50" s="64"/>
    </row>
    <row r="51" spans="1:19" ht="18.75" x14ac:dyDescent="0.3">
      <c r="A51" s="64"/>
      <c r="B51" s="64"/>
      <c r="C51" s="64"/>
      <c r="D51" s="64"/>
      <c r="E51" s="64"/>
      <c r="F51" s="65"/>
      <c r="G51" s="66"/>
      <c r="H51" s="66"/>
      <c r="I51" s="64"/>
      <c r="J51" s="64"/>
      <c r="K51" s="64"/>
      <c r="L51" s="64"/>
      <c r="M51" s="67"/>
      <c r="N51" s="67"/>
      <c r="O51" s="64"/>
      <c r="P51" s="64"/>
      <c r="Q51" s="64"/>
      <c r="R51" s="64"/>
      <c r="S51" s="64"/>
    </row>
    <row r="52" spans="1:19" ht="18.75" x14ac:dyDescent="0.3">
      <c r="A52" s="64"/>
      <c r="B52" s="64"/>
      <c r="C52" s="64"/>
      <c r="D52" s="64"/>
      <c r="E52" s="64"/>
      <c r="F52" s="65"/>
      <c r="G52" s="66"/>
      <c r="H52" s="66"/>
      <c r="I52" s="64"/>
      <c r="J52" s="64"/>
      <c r="K52" s="64"/>
      <c r="L52" s="64"/>
      <c r="M52" s="67"/>
      <c r="N52" s="67"/>
      <c r="O52" s="64"/>
      <c r="P52" s="64"/>
      <c r="Q52" s="64"/>
      <c r="R52" s="64"/>
      <c r="S52" s="64"/>
    </row>
    <row r="53" spans="1:19" ht="18.75" x14ac:dyDescent="0.3">
      <c r="A53" s="64"/>
      <c r="B53" s="64"/>
      <c r="C53" s="64"/>
      <c r="D53" s="64"/>
      <c r="E53" s="64"/>
      <c r="F53" s="65"/>
      <c r="G53" s="66"/>
      <c r="H53" s="66"/>
      <c r="I53" s="64"/>
      <c r="J53" s="64"/>
      <c r="K53" s="64"/>
      <c r="L53" s="64"/>
      <c r="M53" s="67"/>
      <c r="N53" s="67"/>
      <c r="O53" s="64"/>
      <c r="P53" s="64"/>
      <c r="Q53" s="64"/>
      <c r="R53" s="64"/>
      <c r="S53" s="64"/>
    </row>
  </sheetData>
  <mergeCells count="12">
    <mergeCell ref="A42:G42"/>
    <mergeCell ref="B2:G2"/>
    <mergeCell ref="A5:G5"/>
    <mergeCell ref="A6:G6"/>
    <mergeCell ref="A29:F29"/>
    <mergeCell ref="A30:H30"/>
    <mergeCell ref="A35:F35"/>
    <mergeCell ref="A36:F36"/>
    <mergeCell ref="A38:G38"/>
    <mergeCell ref="A39:G39"/>
    <mergeCell ref="A40:G40"/>
    <mergeCell ref="A41:G41"/>
  </mergeCells>
  <pageMargins left="0.70866141732283472" right="0.19685039370078741" top="0.15748031496062992" bottom="0.15748031496062992" header="0.15748031496062992" footer="0.15748031496062992"/>
  <pageSetup paperSize="9" scale="4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3"/>
  <sheetViews>
    <sheetView view="pageBreakPreview" zoomScale="55" zoomScaleNormal="100" zoomScaleSheetLayoutView="55" workbookViewId="0">
      <selection activeCell="A40" sqref="A40:G40"/>
    </sheetView>
  </sheetViews>
  <sheetFormatPr defaultColWidth="8.85546875" defaultRowHeight="15.75" x14ac:dyDescent="0.25"/>
  <cols>
    <col min="1" max="1" width="5.85546875" style="1" customWidth="1"/>
    <col min="2" max="2" width="55.140625" style="1" customWidth="1"/>
    <col min="3" max="3" width="34.140625" style="1" customWidth="1"/>
    <col min="4" max="4" width="14.7109375" style="1" customWidth="1"/>
    <col min="5" max="5" width="12.42578125" style="1" customWidth="1"/>
    <col min="6" max="6" width="31" style="16" customWidth="1"/>
    <col min="7" max="7" width="26" style="19" customWidth="1"/>
    <col min="8" max="8" width="15.5703125" style="19" hidden="1" customWidth="1"/>
    <col min="9" max="9" width="9.85546875" style="1" hidden="1" customWidth="1"/>
    <col min="10" max="10" width="13.140625" style="1" hidden="1" customWidth="1"/>
    <col min="11" max="11" width="12.5703125" style="1" hidden="1" customWidth="1"/>
    <col min="12" max="12" width="10.85546875" style="1" hidden="1" customWidth="1"/>
    <col min="13" max="14" width="8.85546875" style="21" customWidth="1"/>
    <col min="15" max="25" width="8.85546875" style="1" customWidth="1"/>
    <col min="26" max="26" width="5.85546875" style="1" customWidth="1"/>
    <col min="27" max="27" width="8.140625" style="1" customWidth="1"/>
    <col min="28" max="28" width="48" style="1" customWidth="1"/>
    <col min="29" max="29" width="22.5703125" style="1" customWidth="1"/>
    <col min="30" max="30" width="14.7109375" style="1" customWidth="1"/>
    <col min="31" max="31" width="12.42578125" style="1" customWidth="1"/>
    <col min="32" max="32" width="23.7109375" style="1" customWidth="1"/>
    <col min="33" max="34" width="15.5703125" style="1" customWidth="1"/>
    <col min="35" max="281" width="8.85546875" style="1" customWidth="1"/>
    <col min="282" max="282" width="5.85546875" style="1" customWidth="1"/>
    <col min="283" max="283" width="8.140625" style="1" customWidth="1"/>
    <col min="284" max="284" width="48" style="1" customWidth="1"/>
    <col min="285" max="285" width="22.5703125" style="1" customWidth="1"/>
    <col min="286" max="286" width="14.7109375" style="1" customWidth="1"/>
    <col min="287" max="287" width="12.42578125" style="1" customWidth="1"/>
    <col min="288" max="288" width="23.7109375" style="1" customWidth="1"/>
    <col min="289" max="290" width="15.5703125" style="1" customWidth="1"/>
    <col min="291" max="537" width="8.85546875" style="1" customWidth="1"/>
    <col min="538" max="538" width="5.85546875" style="1" customWidth="1"/>
    <col min="539" max="539" width="8.140625" style="1" customWidth="1"/>
    <col min="540" max="540" width="48" style="1" customWidth="1"/>
    <col min="541" max="541" width="22.5703125" style="1" customWidth="1"/>
    <col min="542" max="542" width="14.7109375" style="1" customWidth="1"/>
    <col min="543" max="543" width="12.42578125" style="1" customWidth="1"/>
    <col min="544" max="544" width="23.7109375" style="1" customWidth="1"/>
    <col min="545" max="546" width="15.5703125" style="1" customWidth="1"/>
    <col min="547" max="793" width="8.85546875" style="1" customWidth="1"/>
    <col min="794" max="794" width="5.85546875" style="1" customWidth="1"/>
    <col min="795" max="795" width="8.140625" style="1" customWidth="1"/>
    <col min="796" max="796" width="48" style="1" customWidth="1"/>
    <col min="797" max="797" width="22.5703125" style="1" customWidth="1"/>
    <col min="798" max="798" width="14.7109375" style="1" customWidth="1"/>
    <col min="799" max="799" width="12.42578125" style="1" customWidth="1"/>
    <col min="800" max="800" width="23.7109375" style="1" customWidth="1"/>
    <col min="801" max="802" width="15.5703125" style="1" customWidth="1"/>
    <col min="803" max="1049" width="8.85546875" style="1" customWidth="1"/>
    <col min="1050" max="1050" width="5.85546875" style="1" customWidth="1"/>
    <col min="1051" max="1051" width="8.140625" style="1" customWidth="1"/>
    <col min="1052" max="1052" width="48" style="1" customWidth="1"/>
    <col min="1053" max="1053" width="22.5703125" style="1" customWidth="1"/>
    <col min="1054" max="1054" width="14.7109375" style="1" customWidth="1"/>
    <col min="1055" max="1055" width="12.42578125" style="1" customWidth="1"/>
    <col min="1056" max="1056" width="23.7109375" style="1" customWidth="1"/>
    <col min="1057" max="1058" width="15.5703125" style="1" customWidth="1"/>
    <col min="1059" max="1305" width="8.85546875" style="1" customWidth="1"/>
    <col min="1306" max="1306" width="5.85546875" style="1" customWidth="1"/>
    <col min="1307" max="1307" width="8.140625" style="1" customWidth="1"/>
    <col min="1308" max="1308" width="48" style="1" customWidth="1"/>
    <col min="1309" max="1309" width="22.5703125" style="1" customWidth="1"/>
    <col min="1310" max="1310" width="14.7109375" style="1" customWidth="1"/>
    <col min="1311" max="1311" width="12.42578125" style="1" customWidth="1"/>
    <col min="1312" max="1312" width="23.7109375" style="1" customWidth="1"/>
    <col min="1313" max="1314" width="15.5703125" style="1" customWidth="1"/>
    <col min="1315" max="1561" width="8.85546875" style="1" customWidth="1"/>
    <col min="1562" max="1562" width="5.85546875" style="1" customWidth="1"/>
    <col min="1563" max="1563" width="8.140625" style="1" customWidth="1"/>
    <col min="1564" max="1564" width="48" style="1" customWidth="1"/>
    <col min="1565" max="1565" width="22.5703125" style="1" customWidth="1"/>
    <col min="1566" max="1566" width="14.7109375" style="1" customWidth="1"/>
    <col min="1567" max="1567" width="12.42578125" style="1" customWidth="1"/>
    <col min="1568" max="1568" width="23.7109375" style="1" customWidth="1"/>
    <col min="1569" max="1570" width="15.5703125" style="1" customWidth="1"/>
    <col min="1571" max="1817" width="8.85546875" style="1" customWidth="1"/>
    <col min="1818" max="1818" width="5.85546875" style="1" customWidth="1"/>
    <col min="1819" max="1819" width="8.140625" style="1" customWidth="1"/>
    <col min="1820" max="1820" width="48" style="1" customWidth="1"/>
    <col min="1821" max="1821" width="22.5703125" style="1" customWidth="1"/>
    <col min="1822" max="1822" width="14.7109375" style="1" customWidth="1"/>
    <col min="1823" max="1823" width="12.42578125" style="1" customWidth="1"/>
    <col min="1824" max="1824" width="23.7109375" style="1" customWidth="1"/>
    <col min="1825" max="1826" width="15.5703125" style="1" customWidth="1"/>
    <col min="1827" max="2073" width="8.85546875" style="1" customWidth="1"/>
    <col min="2074" max="2074" width="5.85546875" style="1" customWidth="1"/>
    <col min="2075" max="2075" width="8.140625" style="1" customWidth="1"/>
    <col min="2076" max="2076" width="48" style="1" customWidth="1"/>
    <col min="2077" max="2077" width="22.5703125" style="1" customWidth="1"/>
    <col min="2078" max="2078" width="14.7109375" style="1" customWidth="1"/>
    <col min="2079" max="2079" width="12.42578125" style="1" customWidth="1"/>
    <col min="2080" max="2080" width="23.7109375" style="1" customWidth="1"/>
    <col min="2081" max="2082" width="15.5703125" style="1" customWidth="1"/>
    <col min="2083" max="2329" width="8.85546875" style="1" customWidth="1"/>
    <col min="2330" max="2330" width="5.85546875" style="1" customWidth="1"/>
    <col min="2331" max="2331" width="8.140625" style="1" customWidth="1"/>
    <col min="2332" max="2332" width="48" style="1" customWidth="1"/>
    <col min="2333" max="2333" width="22.5703125" style="1" customWidth="1"/>
    <col min="2334" max="2334" width="14.7109375" style="1" customWidth="1"/>
    <col min="2335" max="2335" width="12.42578125" style="1" customWidth="1"/>
    <col min="2336" max="2336" width="23.7109375" style="1" customWidth="1"/>
    <col min="2337" max="2338" width="15.5703125" style="1" customWidth="1"/>
    <col min="2339" max="2585" width="8.85546875" style="1" customWidth="1"/>
    <col min="2586" max="2586" width="5.85546875" style="1" customWidth="1"/>
    <col min="2587" max="2587" width="8.140625" style="1" customWidth="1"/>
    <col min="2588" max="2588" width="48" style="1" customWidth="1"/>
    <col min="2589" max="2589" width="22.5703125" style="1" customWidth="1"/>
    <col min="2590" max="2590" width="14.7109375" style="1" customWidth="1"/>
    <col min="2591" max="2591" width="12.42578125" style="1" customWidth="1"/>
    <col min="2592" max="2592" width="23.7109375" style="1" customWidth="1"/>
    <col min="2593" max="2594" width="15.5703125" style="1" customWidth="1"/>
    <col min="2595" max="2841" width="8.85546875" style="1" customWidth="1"/>
    <col min="2842" max="2842" width="5.85546875" style="1" customWidth="1"/>
    <col min="2843" max="2843" width="8.140625" style="1" customWidth="1"/>
    <col min="2844" max="2844" width="48" style="1" customWidth="1"/>
    <col min="2845" max="2845" width="22.5703125" style="1" customWidth="1"/>
    <col min="2846" max="2846" width="14.7109375" style="1" customWidth="1"/>
    <col min="2847" max="2847" width="12.42578125" style="1" customWidth="1"/>
    <col min="2848" max="2848" width="23.7109375" style="1" customWidth="1"/>
    <col min="2849" max="2850" width="15.5703125" style="1" customWidth="1"/>
    <col min="2851" max="3097" width="8.85546875" style="1" customWidth="1"/>
    <col min="3098" max="3098" width="5.85546875" style="1" customWidth="1"/>
    <col min="3099" max="3099" width="8.140625" style="1" customWidth="1"/>
    <col min="3100" max="3100" width="48" style="1" customWidth="1"/>
    <col min="3101" max="3101" width="22.5703125" style="1" customWidth="1"/>
    <col min="3102" max="3102" width="14.7109375" style="1" customWidth="1"/>
    <col min="3103" max="3103" width="12.42578125" style="1" customWidth="1"/>
    <col min="3104" max="3104" width="23.7109375" style="1" customWidth="1"/>
    <col min="3105" max="3106" width="15.5703125" style="1" customWidth="1"/>
    <col min="3107" max="3353" width="8.85546875" style="1" customWidth="1"/>
    <col min="3354" max="3354" width="5.85546875" style="1" customWidth="1"/>
    <col min="3355" max="3355" width="8.140625" style="1" customWidth="1"/>
    <col min="3356" max="3356" width="48" style="1" customWidth="1"/>
    <col min="3357" max="3357" width="22.5703125" style="1" customWidth="1"/>
    <col min="3358" max="3358" width="14.7109375" style="1" customWidth="1"/>
    <col min="3359" max="3359" width="12.42578125" style="1" customWidth="1"/>
    <col min="3360" max="3360" width="23.7109375" style="1" customWidth="1"/>
    <col min="3361" max="3362" width="15.5703125" style="1" customWidth="1"/>
    <col min="3363" max="3609" width="8.85546875" style="1" customWidth="1"/>
    <col min="3610" max="3610" width="5.85546875" style="1" customWidth="1"/>
    <col min="3611" max="3611" width="8.140625" style="1" customWidth="1"/>
    <col min="3612" max="3612" width="48" style="1" customWidth="1"/>
    <col min="3613" max="3613" width="22.5703125" style="1" customWidth="1"/>
    <col min="3614" max="3614" width="14.7109375" style="1" customWidth="1"/>
    <col min="3615" max="3615" width="12.42578125" style="1" customWidth="1"/>
    <col min="3616" max="3616" width="23.7109375" style="1" customWidth="1"/>
    <col min="3617" max="3618" width="15.5703125" style="1" customWidth="1"/>
    <col min="3619" max="3865" width="8.85546875" style="1" customWidth="1"/>
    <col min="3866" max="3866" width="5.85546875" style="1" customWidth="1"/>
    <col min="3867" max="3867" width="8.140625" style="1" customWidth="1"/>
    <col min="3868" max="3868" width="48" style="1" customWidth="1"/>
    <col min="3869" max="3869" width="22.5703125" style="1" customWidth="1"/>
    <col min="3870" max="3870" width="14.7109375" style="1" customWidth="1"/>
    <col min="3871" max="3871" width="12.42578125" style="1" customWidth="1"/>
    <col min="3872" max="3872" width="23.7109375" style="1" customWidth="1"/>
    <col min="3873" max="3874" width="15.5703125" style="1" customWidth="1"/>
    <col min="3875" max="4121" width="8.85546875" style="1" customWidth="1"/>
    <col min="4122" max="4122" width="5.85546875" style="1" customWidth="1"/>
    <col min="4123" max="4123" width="8.140625" style="1" customWidth="1"/>
    <col min="4124" max="4124" width="48" style="1" customWidth="1"/>
    <col min="4125" max="4125" width="22.5703125" style="1" customWidth="1"/>
    <col min="4126" max="4126" width="14.7109375" style="1" customWidth="1"/>
    <col min="4127" max="4127" width="12.42578125" style="1" customWidth="1"/>
    <col min="4128" max="4128" width="23.7109375" style="1" customWidth="1"/>
    <col min="4129" max="4130" width="15.5703125" style="1" customWidth="1"/>
    <col min="4131" max="4377" width="8.85546875" style="1" customWidth="1"/>
    <col min="4378" max="4378" width="5.85546875" style="1" customWidth="1"/>
    <col min="4379" max="4379" width="8.140625" style="1" customWidth="1"/>
    <col min="4380" max="4380" width="48" style="1" customWidth="1"/>
    <col min="4381" max="4381" width="22.5703125" style="1" customWidth="1"/>
    <col min="4382" max="4382" width="14.7109375" style="1" customWidth="1"/>
    <col min="4383" max="4383" width="12.42578125" style="1" customWidth="1"/>
    <col min="4384" max="4384" width="23.7109375" style="1" customWidth="1"/>
    <col min="4385" max="4386" width="15.5703125" style="1" customWidth="1"/>
    <col min="4387" max="4633" width="8.85546875" style="1" customWidth="1"/>
    <col min="4634" max="4634" width="5.85546875" style="1" customWidth="1"/>
    <col min="4635" max="4635" width="8.140625" style="1" customWidth="1"/>
    <col min="4636" max="4636" width="48" style="1" customWidth="1"/>
    <col min="4637" max="4637" width="22.5703125" style="1" customWidth="1"/>
    <col min="4638" max="4638" width="14.7109375" style="1" customWidth="1"/>
    <col min="4639" max="4639" width="12.42578125" style="1" customWidth="1"/>
    <col min="4640" max="4640" width="23.7109375" style="1" customWidth="1"/>
    <col min="4641" max="4642" width="15.5703125" style="1" customWidth="1"/>
    <col min="4643" max="4889" width="8.85546875" style="1" customWidth="1"/>
    <col min="4890" max="4890" width="5.85546875" style="1" customWidth="1"/>
    <col min="4891" max="4891" width="8.140625" style="1" customWidth="1"/>
    <col min="4892" max="4892" width="48" style="1" customWidth="1"/>
    <col min="4893" max="4893" width="22.5703125" style="1" customWidth="1"/>
    <col min="4894" max="4894" width="14.7109375" style="1" customWidth="1"/>
    <col min="4895" max="4895" width="12.42578125" style="1" customWidth="1"/>
    <col min="4896" max="4896" width="23.7109375" style="1" customWidth="1"/>
    <col min="4897" max="4898" width="15.5703125" style="1" customWidth="1"/>
    <col min="4899" max="5145" width="8.85546875" style="1" customWidth="1"/>
    <col min="5146" max="5146" width="5.85546875" style="1" customWidth="1"/>
    <col min="5147" max="5147" width="8.140625" style="1" customWidth="1"/>
    <col min="5148" max="5148" width="48" style="1" customWidth="1"/>
    <col min="5149" max="5149" width="22.5703125" style="1" customWidth="1"/>
    <col min="5150" max="5150" width="14.7109375" style="1" customWidth="1"/>
    <col min="5151" max="5151" width="12.42578125" style="1" customWidth="1"/>
    <col min="5152" max="5152" width="23.7109375" style="1" customWidth="1"/>
    <col min="5153" max="5154" width="15.5703125" style="1" customWidth="1"/>
    <col min="5155" max="5400" width="8.85546875" style="1" customWidth="1"/>
    <col min="5401" max="16384" width="8.85546875" style="1"/>
  </cols>
  <sheetData>
    <row r="1" spans="1:14" s="32" customFormat="1" x14ac:dyDescent="0.25">
      <c r="F1" s="2"/>
      <c r="G1" s="19"/>
      <c r="H1" s="19"/>
      <c r="M1" s="15"/>
      <c r="N1" s="15"/>
    </row>
    <row r="2" spans="1:14" s="55" customFormat="1" ht="55.5" customHeight="1" x14ac:dyDescent="0.25">
      <c r="B2" s="108" t="s">
        <v>101</v>
      </c>
      <c r="C2" s="108"/>
      <c r="D2" s="108"/>
      <c r="E2" s="108"/>
      <c r="F2" s="108"/>
      <c r="G2" s="108"/>
    </row>
    <row r="3" spans="1:14" s="58" customFormat="1" ht="18.75" x14ac:dyDescent="0.3">
      <c r="A3" s="56"/>
      <c r="B3" s="57" t="s">
        <v>47</v>
      </c>
      <c r="C3" s="57"/>
      <c r="D3" s="101"/>
      <c r="E3" s="101"/>
      <c r="F3" s="101"/>
      <c r="G3" s="88">
        <v>44834</v>
      </c>
    </row>
    <row r="4" spans="1:14" s="33" customFormat="1" ht="21" customHeight="1" x14ac:dyDescent="0.25">
      <c r="A4" s="29"/>
      <c r="B4" s="29"/>
      <c r="C4" s="29"/>
      <c r="D4" s="29"/>
      <c r="E4" s="29"/>
      <c r="F4" s="29"/>
      <c r="G4" s="29"/>
      <c r="H4" s="29"/>
      <c r="M4" s="34"/>
      <c r="N4" s="34"/>
    </row>
    <row r="5" spans="1:14" s="32" customFormat="1" ht="108.75" customHeight="1" x14ac:dyDescent="0.3">
      <c r="A5" s="106" t="s">
        <v>68</v>
      </c>
      <c r="B5" s="107"/>
      <c r="C5" s="107"/>
      <c r="D5" s="107"/>
      <c r="E5" s="107"/>
      <c r="F5" s="107"/>
      <c r="G5" s="107"/>
      <c r="H5" s="18"/>
      <c r="J5" s="4"/>
      <c r="K5" s="4"/>
      <c r="M5" s="15"/>
      <c r="N5" s="15"/>
    </row>
    <row r="6" spans="1:14" s="32" customFormat="1" ht="61.5" customHeight="1" x14ac:dyDescent="0.3">
      <c r="A6" s="109" t="s">
        <v>48</v>
      </c>
      <c r="B6" s="110"/>
      <c r="C6" s="110"/>
      <c r="D6" s="110"/>
      <c r="E6" s="110"/>
      <c r="F6" s="110"/>
      <c r="G6" s="110"/>
      <c r="H6" s="30"/>
      <c r="J6" s="31"/>
      <c r="K6" s="31"/>
      <c r="L6" s="31"/>
      <c r="M6" s="15"/>
      <c r="N6" s="15"/>
    </row>
    <row r="7" spans="1:14" s="32" customFormat="1" ht="17.25" customHeight="1" x14ac:dyDescent="0.3">
      <c r="A7" s="59"/>
      <c r="B7" s="60"/>
      <c r="C7" s="60"/>
      <c r="D7" s="60"/>
      <c r="E7" s="60"/>
      <c r="F7" s="60"/>
      <c r="G7" s="60"/>
      <c r="H7" s="30"/>
      <c r="J7" s="31"/>
      <c r="K7" s="31"/>
      <c r="L7" s="31"/>
      <c r="M7" s="15"/>
      <c r="N7" s="15"/>
    </row>
    <row r="8" spans="1:14" ht="45.75" customHeight="1" x14ac:dyDescent="0.25">
      <c r="A8" s="5" t="s">
        <v>0</v>
      </c>
      <c r="B8" s="5" t="s">
        <v>2</v>
      </c>
      <c r="C8" s="5" t="s">
        <v>3</v>
      </c>
      <c r="D8" s="5" t="s">
        <v>4</v>
      </c>
      <c r="E8" s="5" t="s">
        <v>5</v>
      </c>
      <c r="F8" s="6" t="s">
        <v>6</v>
      </c>
      <c r="G8" s="9" t="s">
        <v>8</v>
      </c>
      <c r="H8" s="9" t="s">
        <v>7</v>
      </c>
      <c r="I8" s="20" t="s">
        <v>44</v>
      </c>
      <c r="J8" s="5" t="s">
        <v>1</v>
      </c>
      <c r="K8" s="5"/>
      <c r="L8" s="20"/>
      <c r="M8" s="23"/>
      <c r="N8" s="23"/>
    </row>
    <row r="9" spans="1:14" ht="60.75" customHeight="1" x14ac:dyDescent="0.25">
      <c r="A9" s="5">
        <v>1</v>
      </c>
      <c r="B9" s="7" t="s">
        <v>13</v>
      </c>
      <c r="C9" s="5" t="s">
        <v>14</v>
      </c>
      <c r="D9" s="8">
        <v>0.35</v>
      </c>
      <c r="E9" s="8">
        <v>3785.2</v>
      </c>
      <c r="F9" s="6" t="s">
        <v>15</v>
      </c>
      <c r="G9" s="9">
        <f>D9*E9</f>
        <v>1324.82</v>
      </c>
      <c r="H9" s="9">
        <v>14535.167999999998</v>
      </c>
      <c r="I9" s="24">
        <v>0.32</v>
      </c>
      <c r="J9" s="25"/>
      <c r="K9" s="25"/>
      <c r="L9" s="24"/>
    </row>
    <row r="10" spans="1:14" ht="50.25" customHeight="1" x14ac:dyDescent="0.25">
      <c r="A10" s="5">
        <f t="shared" ref="A10:A28" si="0">A9+1</f>
        <v>2</v>
      </c>
      <c r="B10" s="7" t="s">
        <v>59</v>
      </c>
      <c r="C10" s="5" t="s">
        <v>14</v>
      </c>
      <c r="D10" s="8">
        <v>0.09</v>
      </c>
      <c r="E10" s="8">
        <v>3785.2</v>
      </c>
      <c r="F10" s="6" t="s">
        <v>15</v>
      </c>
      <c r="G10" s="9">
        <f t="shared" ref="G10:G28" si="1">D10*E10</f>
        <v>340.66799999999995</v>
      </c>
      <c r="H10" s="9">
        <v>3633.7919999999995</v>
      </c>
      <c r="I10" s="24">
        <v>0.08</v>
      </c>
      <c r="J10" s="25"/>
      <c r="K10" s="25"/>
      <c r="L10" s="24"/>
    </row>
    <row r="11" spans="1:14" ht="59.25" customHeight="1" x14ac:dyDescent="0.25">
      <c r="A11" s="5">
        <f t="shared" si="0"/>
        <v>3</v>
      </c>
      <c r="B11" s="7" t="s">
        <v>17</v>
      </c>
      <c r="C11" s="5" t="s">
        <v>16</v>
      </c>
      <c r="D11" s="8">
        <v>0.17</v>
      </c>
      <c r="E11" s="8">
        <v>3785.2</v>
      </c>
      <c r="F11" s="6" t="s">
        <v>15</v>
      </c>
      <c r="G11" s="9">
        <f t="shared" si="1"/>
        <v>643.48400000000004</v>
      </c>
      <c r="H11" s="9">
        <v>6813.36</v>
      </c>
      <c r="I11" s="24">
        <v>0.15</v>
      </c>
      <c r="J11" s="25"/>
      <c r="K11" s="25"/>
      <c r="L11" s="24"/>
    </row>
    <row r="12" spans="1:14" ht="57" customHeight="1" x14ac:dyDescent="0.25">
      <c r="A12" s="5">
        <f t="shared" si="0"/>
        <v>4</v>
      </c>
      <c r="B12" s="7" t="s">
        <v>18</v>
      </c>
      <c r="C12" s="5" t="s">
        <v>19</v>
      </c>
      <c r="D12" s="8">
        <v>7.0000000000000007E-2</v>
      </c>
      <c r="E12" s="8">
        <v>3785.2</v>
      </c>
      <c r="F12" s="6" t="s">
        <v>15</v>
      </c>
      <c r="G12" s="9">
        <f t="shared" si="1"/>
        <v>264.964</v>
      </c>
      <c r="H12" s="9">
        <v>3179.5680000000002</v>
      </c>
      <c r="I12" s="24">
        <v>7.0000000000000007E-2</v>
      </c>
      <c r="J12" s="25"/>
      <c r="K12" s="25"/>
      <c r="L12" s="24"/>
    </row>
    <row r="13" spans="1:14" ht="71.25" customHeight="1" x14ac:dyDescent="0.25">
      <c r="A13" s="5">
        <f t="shared" si="0"/>
        <v>5</v>
      </c>
      <c r="B13" s="7" t="s">
        <v>20</v>
      </c>
      <c r="C13" s="5" t="s">
        <v>21</v>
      </c>
      <c r="D13" s="8">
        <v>0.04</v>
      </c>
      <c r="E13" s="8">
        <v>3785.2</v>
      </c>
      <c r="F13" s="6" t="s">
        <v>15</v>
      </c>
      <c r="G13" s="9">
        <f t="shared" si="1"/>
        <v>151.40799999999999</v>
      </c>
      <c r="H13" s="9">
        <v>1816.8959999999997</v>
      </c>
      <c r="I13" s="24">
        <v>0.04</v>
      </c>
      <c r="J13" s="25"/>
      <c r="K13" s="25"/>
      <c r="L13" s="24"/>
    </row>
    <row r="14" spans="1:14" ht="57" customHeight="1" x14ac:dyDescent="0.25">
      <c r="A14" s="5">
        <f t="shared" si="0"/>
        <v>6</v>
      </c>
      <c r="B14" s="7" t="s">
        <v>23</v>
      </c>
      <c r="C14" s="5" t="s">
        <v>24</v>
      </c>
      <c r="D14" s="8">
        <v>0.21</v>
      </c>
      <c r="E14" s="8">
        <v>3785.2</v>
      </c>
      <c r="F14" s="6" t="s">
        <v>15</v>
      </c>
      <c r="G14" s="9">
        <f t="shared" si="1"/>
        <v>794.89199999999994</v>
      </c>
      <c r="H14" s="9">
        <v>8630.2559999999994</v>
      </c>
      <c r="I14" s="24">
        <v>0.19</v>
      </c>
      <c r="J14" s="25"/>
      <c r="K14" s="25"/>
      <c r="L14" s="24"/>
    </row>
    <row r="15" spans="1:14" ht="53.25" customHeight="1" x14ac:dyDescent="0.25">
      <c r="A15" s="5">
        <f t="shared" si="0"/>
        <v>7</v>
      </c>
      <c r="B15" s="7" t="s">
        <v>60</v>
      </c>
      <c r="C15" s="5" t="s">
        <v>26</v>
      </c>
      <c r="D15" s="8">
        <v>0.19</v>
      </c>
      <c r="E15" s="8">
        <v>3785.2</v>
      </c>
      <c r="F15" s="6" t="s">
        <v>15</v>
      </c>
      <c r="G15" s="9">
        <f t="shared" si="1"/>
        <v>719.18799999999999</v>
      </c>
      <c r="H15" s="9">
        <v>7721.8080000000009</v>
      </c>
      <c r="I15" s="24">
        <v>0.17</v>
      </c>
      <c r="J15" s="25"/>
      <c r="K15" s="25"/>
      <c r="L15" s="24"/>
    </row>
    <row r="16" spans="1:14" ht="55.5" customHeight="1" x14ac:dyDescent="0.25">
      <c r="A16" s="5">
        <f t="shared" si="0"/>
        <v>8</v>
      </c>
      <c r="B16" s="17" t="s">
        <v>43</v>
      </c>
      <c r="C16" s="5" t="s">
        <v>26</v>
      </c>
      <c r="D16" s="8">
        <v>0.2</v>
      </c>
      <c r="E16" s="8">
        <v>3785.2</v>
      </c>
      <c r="F16" s="6" t="s">
        <v>15</v>
      </c>
      <c r="G16" s="9">
        <f t="shared" si="1"/>
        <v>757.04</v>
      </c>
      <c r="H16" s="9">
        <v>8176.0319999999992</v>
      </c>
      <c r="I16" s="24">
        <v>0.18</v>
      </c>
      <c r="J16" s="25"/>
      <c r="K16" s="25"/>
      <c r="L16" s="24"/>
    </row>
    <row r="17" spans="1:14" ht="33" customHeight="1" x14ac:dyDescent="0.25">
      <c r="A17" s="5">
        <f t="shared" si="0"/>
        <v>9</v>
      </c>
      <c r="B17" s="7" t="s">
        <v>27</v>
      </c>
      <c r="C17" s="5" t="s">
        <v>14</v>
      </c>
      <c r="D17" s="8">
        <v>0.56000000000000005</v>
      </c>
      <c r="E17" s="8">
        <v>3785.2</v>
      </c>
      <c r="F17" s="6" t="s">
        <v>58</v>
      </c>
      <c r="G17" s="9">
        <f t="shared" si="1"/>
        <v>2119.712</v>
      </c>
      <c r="H17" s="9">
        <v>22711.199999999997</v>
      </c>
      <c r="I17" s="24">
        <v>0.49999999999999994</v>
      </c>
      <c r="J17" s="25"/>
      <c r="K17" s="25"/>
      <c r="L17" s="24"/>
    </row>
    <row r="18" spans="1:14" ht="25.5" customHeight="1" x14ac:dyDescent="0.25">
      <c r="A18" s="5">
        <f t="shared" si="0"/>
        <v>10</v>
      </c>
      <c r="B18" s="7" t="s">
        <v>61</v>
      </c>
      <c r="C18" s="5" t="s">
        <v>14</v>
      </c>
      <c r="D18" s="8">
        <v>0.47</v>
      </c>
      <c r="E18" s="8">
        <v>3785.2</v>
      </c>
      <c r="F18" s="6" t="s">
        <v>58</v>
      </c>
      <c r="G18" s="9">
        <f t="shared" si="1"/>
        <v>1779.0439999999999</v>
      </c>
      <c r="H18" s="9">
        <v>19077.407999999999</v>
      </c>
      <c r="I18" s="24">
        <v>0.42</v>
      </c>
      <c r="J18" s="25"/>
      <c r="K18" s="25"/>
      <c r="L18" s="24"/>
    </row>
    <row r="19" spans="1:14" ht="24" customHeight="1" x14ac:dyDescent="0.25">
      <c r="A19" s="5">
        <f t="shared" si="0"/>
        <v>11</v>
      </c>
      <c r="B19" s="7" t="s">
        <v>28</v>
      </c>
      <c r="C19" s="5" t="s">
        <v>26</v>
      </c>
      <c r="D19" s="8">
        <v>0.05</v>
      </c>
      <c r="E19" s="8">
        <v>3785.2</v>
      </c>
      <c r="F19" s="6" t="s">
        <v>29</v>
      </c>
      <c r="G19" s="9">
        <f t="shared" si="1"/>
        <v>189.26</v>
      </c>
      <c r="H19" s="9">
        <v>2271.12</v>
      </c>
      <c r="I19" s="24">
        <v>0.05</v>
      </c>
      <c r="J19" s="25"/>
      <c r="K19" s="25"/>
      <c r="L19" s="24"/>
    </row>
    <row r="20" spans="1:14" ht="81.599999999999994" customHeight="1" x14ac:dyDescent="0.25">
      <c r="A20" s="5">
        <f t="shared" si="0"/>
        <v>12</v>
      </c>
      <c r="B20" s="7" t="s">
        <v>30</v>
      </c>
      <c r="C20" s="5" t="s">
        <v>26</v>
      </c>
      <c r="D20" s="8">
        <v>0.09</v>
      </c>
      <c r="E20" s="8">
        <v>3785.2</v>
      </c>
      <c r="F20" s="6" t="s">
        <v>31</v>
      </c>
      <c r="G20" s="9">
        <f t="shared" si="1"/>
        <v>340.66799999999995</v>
      </c>
      <c r="H20" s="9">
        <v>3482.384</v>
      </c>
      <c r="I20" s="24">
        <v>7.6666666666666675E-2</v>
      </c>
      <c r="J20" s="25"/>
      <c r="K20" s="25"/>
      <c r="L20" s="24"/>
    </row>
    <row r="21" spans="1:14" ht="22.5" customHeight="1" x14ac:dyDescent="0.25">
      <c r="A21" s="5">
        <f t="shared" si="0"/>
        <v>13</v>
      </c>
      <c r="B21" s="28" t="s">
        <v>56</v>
      </c>
      <c r="C21" s="5" t="s">
        <v>32</v>
      </c>
      <c r="D21" s="8">
        <v>0.28000000000000003</v>
      </c>
      <c r="E21" s="8">
        <v>3785.2</v>
      </c>
      <c r="F21" s="6" t="s">
        <v>22</v>
      </c>
      <c r="G21" s="9">
        <f t="shared" si="1"/>
        <v>1059.856</v>
      </c>
      <c r="H21" s="9">
        <v>11355.599999999999</v>
      </c>
      <c r="I21" s="24">
        <v>0.24999999999999997</v>
      </c>
      <c r="J21" s="25"/>
      <c r="K21" s="25"/>
      <c r="L21" s="24"/>
    </row>
    <row r="22" spans="1:14" ht="55.5" customHeight="1" x14ac:dyDescent="0.25">
      <c r="A22" s="5">
        <f t="shared" si="0"/>
        <v>14</v>
      </c>
      <c r="B22" s="7" t="s">
        <v>62</v>
      </c>
      <c r="C22" s="5" t="s">
        <v>24</v>
      </c>
      <c r="D22" s="8">
        <v>2.1</v>
      </c>
      <c r="E22" s="8">
        <v>3785.2</v>
      </c>
      <c r="F22" s="6" t="s">
        <v>58</v>
      </c>
      <c r="G22" s="9">
        <f>D22*E22</f>
        <v>7948.92</v>
      </c>
      <c r="H22" s="9">
        <v>69766.274399999995</v>
      </c>
      <c r="I22" s="24">
        <v>1.535944256578252</v>
      </c>
      <c r="J22" s="25">
        <v>585.70000000000005</v>
      </c>
      <c r="K22" s="25">
        <v>65817.239999999991</v>
      </c>
      <c r="L22" s="24">
        <v>69766.274399999995</v>
      </c>
    </row>
    <row r="23" spans="1:14" ht="31.5" x14ac:dyDescent="0.25">
      <c r="A23" s="5">
        <f t="shared" si="0"/>
        <v>15</v>
      </c>
      <c r="B23" s="7" t="s">
        <v>66</v>
      </c>
      <c r="C23" s="5" t="s">
        <v>63</v>
      </c>
      <c r="D23" s="8">
        <v>3.77</v>
      </c>
      <c r="E23" s="8">
        <v>3785.2</v>
      </c>
      <c r="F23" s="6" t="s">
        <v>33</v>
      </c>
      <c r="G23" s="9">
        <f t="shared" si="1"/>
        <v>14270.204</v>
      </c>
      <c r="H23" s="9">
        <v>94390.92240000001</v>
      </c>
      <c r="I23" s="24">
        <v>2.0780699038359933</v>
      </c>
      <c r="J23" s="25">
        <v>1030.8</v>
      </c>
      <c r="K23" s="25">
        <v>89048.040000000008</v>
      </c>
      <c r="L23" s="24">
        <v>94390.92240000001</v>
      </c>
    </row>
    <row r="24" spans="1:14" ht="31.5" x14ac:dyDescent="0.25">
      <c r="A24" s="5">
        <f>A23+1</f>
        <v>16</v>
      </c>
      <c r="B24" s="11" t="s">
        <v>34</v>
      </c>
      <c r="C24" s="12" t="s">
        <v>35</v>
      </c>
      <c r="D24" s="8">
        <f>7853.72*1.04</f>
        <v>8167.8688000000002</v>
      </c>
      <c r="E24" s="8">
        <v>2</v>
      </c>
      <c r="F24" s="6" t="s">
        <v>58</v>
      </c>
      <c r="G24" s="9">
        <f t="shared" si="1"/>
        <v>16335.7376</v>
      </c>
      <c r="H24" s="9">
        <v>181904.40000000002</v>
      </c>
      <c r="I24" s="24" t="e">
        <v>#DIV/0!</v>
      </c>
      <c r="J24" s="25"/>
      <c r="K24" s="25"/>
      <c r="L24" s="24"/>
    </row>
    <row r="25" spans="1:14" x14ac:dyDescent="0.25">
      <c r="A25" s="5">
        <f t="shared" si="0"/>
        <v>17</v>
      </c>
      <c r="B25" s="11" t="s">
        <v>36</v>
      </c>
      <c r="C25" s="12" t="s">
        <v>14</v>
      </c>
      <c r="D25" s="8">
        <v>1.86</v>
      </c>
      <c r="E25" s="8">
        <v>3785.2</v>
      </c>
      <c r="F25" s="6" t="s">
        <v>58</v>
      </c>
      <c r="G25" s="9">
        <f t="shared" si="1"/>
        <v>7040.4719999999998</v>
      </c>
      <c r="H25" s="9">
        <v>71767.391999999993</v>
      </c>
      <c r="I25" s="24">
        <v>1.5799999999999998</v>
      </c>
      <c r="J25" s="25"/>
      <c r="K25" s="25"/>
      <c r="L25" s="24"/>
    </row>
    <row r="26" spans="1:14" x14ac:dyDescent="0.25">
      <c r="A26" s="5">
        <f t="shared" si="0"/>
        <v>18</v>
      </c>
      <c r="B26" s="11" t="s">
        <v>37</v>
      </c>
      <c r="C26" s="12" t="s">
        <v>38</v>
      </c>
      <c r="D26" s="8">
        <v>0.26</v>
      </c>
      <c r="E26" s="8">
        <v>3785.2</v>
      </c>
      <c r="F26" s="6" t="s">
        <v>58</v>
      </c>
      <c r="G26" s="9">
        <f t="shared" si="1"/>
        <v>984.15199999999993</v>
      </c>
      <c r="H26" s="9">
        <v>5904.9119999999994</v>
      </c>
      <c r="I26" s="24">
        <v>0.13</v>
      </c>
      <c r="J26" s="25"/>
      <c r="K26" s="25"/>
      <c r="L26" s="24"/>
    </row>
    <row r="27" spans="1:14" ht="48.75" customHeight="1" x14ac:dyDescent="0.25">
      <c r="A27" s="5">
        <f t="shared" si="0"/>
        <v>19</v>
      </c>
      <c r="B27" s="36" t="s">
        <v>39</v>
      </c>
      <c r="C27" s="10" t="s">
        <v>14</v>
      </c>
      <c r="D27" s="8">
        <v>1.47</v>
      </c>
      <c r="E27" s="8">
        <v>3785.2</v>
      </c>
      <c r="F27" s="6" t="s">
        <v>58</v>
      </c>
      <c r="G27" s="9">
        <f t="shared" si="1"/>
        <v>5564.2439999999997</v>
      </c>
      <c r="H27" s="9">
        <v>55869.551999999996</v>
      </c>
      <c r="I27" s="24">
        <v>1.23</v>
      </c>
      <c r="J27" s="25"/>
      <c r="K27" s="25"/>
      <c r="L27" s="24"/>
    </row>
    <row r="28" spans="1:14" s="3" customFormat="1" ht="47.25" x14ac:dyDescent="0.25">
      <c r="A28" s="35">
        <f t="shared" si="0"/>
        <v>20</v>
      </c>
      <c r="B28" s="37" t="s">
        <v>91</v>
      </c>
      <c r="C28" s="13" t="s">
        <v>14</v>
      </c>
      <c r="D28" s="14">
        <v>2.96</v>
      </c>
      <c r="E28" s="8">
        <v>3785.2</v>
      </c>
      <c r="F28" s="89" t="s">
        <v>25</v>
      </c>
      <c r="G28" s="9">
        <f t="shared" si="1"/>
        <v>11204.191999999999</v>
      </c>
      <c r="H28" s="9">
        <v>107196.86399999997</v>
      </c>
      <c r="I28" s="24">
        <v>2.36</v>
      </c>
      <c r="J28" s="26"/>
      <c r="K28" s="26"/>
      <c r="L28" s="27"/>
      <c r="M28" s="22"/>
      <c r="N28" s="22"/>
    </row>
    <row r="29" spans="1:14" s="41" customFormat="1" x14ac:dyDescent="0.25">
      <c r="A29" s="111" t="s">
        <v>42</v>
      </c>
      <c r="B29" s="112"/>
      <c r="C29" s="111"/>
      <c r="D29" s="111"/>
      <c r="E29" s="111"/>
      <c r="F29" s="111"/>
      <c r="G29" s="53">
        <f>SUM(G9:G28)-0.02</f>
        <v>73832.905599999998</v>
      </c>
      <c r="H29" s="38">
        <v>790595.48479999998</v>
      </c>
      <c r="I29" s="39">
        <v>21.08</v>
      </c>
      <c r="J29" s="39"/>
      <c r="K29" s="39"/>
      <c r="L29" s="39"/>
      <c r="M29" s="40"/>
      <c r="N29" s="40"/>
    </row>
    <row r="30" spans="1:14" s="3" customFormat="1" x14ac:dyDescent="0.25">
      <c r="A30" s="113" t="s">
        <v>41</v>
      </c>
      <c r="B30" s="113"/>
      <c r="C30" s="113"/>
      <c r="D30" s="113"/>
      <c r="E30" s="113"/>
      <c r="F30" s="113"/>
      <c r="G30" s="113"/>
      <c r="H30" s="113"/>
      <c r="M30" s="22"/>
      <c r="N30" s="22"/>
    </row>
    <row r="31" spans="1:14" s="3" customFormat="1" ht="41.25" customHeight="1" x14ac:dyDescent="0.25">
      <c r="A31" s="42" t="s">
        <v>0</v>
      </c>
      <c r="B31" s="42" t="s">
        <v>2</v>
      </c>
      <c r="C31" s="42" t="s">
        <v>3</v>
      </c>
      <c r="D31" s="42" t="s">
        <v>4</v>
      </c>
      <c r="E31" s="42" t="s">
        <v>5</v>
      </c>
      <c r="F31" s="43" t="s">
        <v>6</v>
      </c>
      <c r="G31" s="26" t="s">
        <v>8</v>
      </c>
      <c r="H31" s="26" t="s">
        <v>7</v>
      </c>
      <c r="I31" s="44" t="s">
        <v>44</v>
      </c>
      <c r="J31" s="42"/>
      <c r="K31" s="42"/>
      <c r="L31" s="45"/>
      <c r="M31" s="22"/>
      <c r="N31" s="22"/>
    </row>
    <row r="32" spans="1:14" s="3" customFormat="1" ht="28.15" customHeight="1" x14ac:dyDescent="0.25">
      <c r="A32" s="42">
        <v>1</v>
      </c>
      <c r="B32" s="46" t="s">
        <v>57</v>
      </c>
      <c r="C32" s="47"/>
      <c r="D32" s="14"/>
      <c r="E32" s="42"/>
      <c r="F32" s="43" t="s">
        <v>65</v>
      </c>
      <c r="G32" s="26">
        <v>20644.95</v>
      </c>
      <c r="H32" s="26">
        <v>126274.27199999997</v>
      </c>
      <c r="I32" s="45">
        <v>2.78</v>
      </c>
      <c r="J32" s="42"/>
      <c r="K32" s="42"/>
      <c r="L32" s="45"/>
      <c r="M32" s="22"/>
      <c r="N32" s="22"/>
    </row>
    <row r="33" spans="1:19" s="3" customFormat="1" ht="36.6" hidden="1" customHeight="1" x14ac:dyDescent="0.25">
      <c r="A33" s="42">
        <v>1</v>
      </c>
      <c r="B33" s="37" t="s">
        <v>9</v>
      </c>
      <c r="C33" s="42" t="s">
        <v>10</v>
      </c>
      <c r="D33" s="14">
        <v>14.62</v>
      </c>
      <c r="E33" s="14">
        <v>1680</v>
      </c>
      <c r="F33" s="43" t="s">
        <v>11</v>
      </c>
      <c r="G33" s="26">
        <v>0</v>
      </c>
      <c r="H33" s="26">
        <v>23620.799999999999</v>
      </c>
      <c r="I33" s="27" t="e">
        <v>#DIV/0!</v>
      </c>
      <c r="J33" s="26"/>
      <c r="K33" s="26"/>
      <c r="L33" s="27"/>
      <c r="M33" s="22"/>
      <c r="N33" s="22"/>
    </row>
    <row r="34" spans="1:19" s="3" customFormat="1" ht="34.5" hidden="1" customHeight="1" x14ac:dyDescent="0.25">
      <c r="A34" s="42">
        <f>A33+1</f>
        <v>2</v>
      </c>
      <c r="B34" s="37" t="s">
        <v>12</v>
      </c>
      <c r="C34" s="42" t="s">
        <v>10</v>
      </c>
      <c r="D34" s="14">
        <v>10.55</v>
      </c>
      <c r="E34" s="14">
        <v>1680</v>
      </c>
      <c r="F34" s="43" t="s">
        <v>11</v>
      </c>
      <c r="G34" s="26">
        <v>0</v>
      </c>
      <c r="H34" s="26">
        <v>17035.2</v>
      </c>
      <c r="I34" s="27" t="e">
        <v>#DIV/0!</v>
      </c>
      <c r="J34" s="26"/>
      <c r="K34" s="26"/>
      <c r="L34" s="27"/>
      <c r="M34" s="22"/>
      <c r="N34" s="22"/>
    </row>
    <row r="35" spans="1:19" s="51" customFormat="1" x14ac:dyDescent="0.25">
      <c r="A35" s="114" t="s">
        <v>42</v>
      </c>
      <c r="B35" s="114"/>
      <c r="C35" s="114"/>
      <c r="D35" s="114"/>
      <c r="E35" s="114"/>
      <c r="F35" s="114"/>
      <c r="G35" s="54">
        <f>SUM(G32:G34)</f>
        <v>20644.95</v>
      </c>
      <c r="H35" s="48">
        <v>166930.27199999997</v>
      </c>
      <c r="I35" s="49"/>
      <c r="J35" s="49"/>
      <c r="K35" s="49"/>
      <c r="L35" s="49"/>
      <c r="M35" s="50"/>
      <c r="N35" s="50"/>
    </row>
    <row r="36" spans="1:19" s="41" customFormat="1" x14ac:dyDescent="0.25">
      <c r="A36" s="111" t="s">
        <v>45</v>
      </c>
      <c r="B36" s="111"/>
      <c r="C36" s="111"/>
      <c r="D36" s="111"/>
      <c r="E36" s="111"/>
      <c r="F36" s="111"/>
      <c r="G36" s="53">
        <f>G29+G35</f>
        <v>94477.855599999995</v>
      </c>
      <c r="H36" s="38">
        <v>957525.75679999997</v>
      </c>
      <c r="I36" s="52"/>
      <c r="J36" s="52"/>
      <c r="K36" s="52"/>
      <c r="L36" s="52"/>
      <c r="M36" s="40"/>
      <c r="N36" s="40"/>
    </row>
    <row r="38" spans="1:19" s="62" customFormat="1" ht="24" customHeight="1" x14ac:dyDescent="0.3">
      <c r="A38" s="106" t="s">
        <v>100</v>
      </c>
      <c r="B38" s="107"/>
      <c r="C38" s="107"/>
      <c r="D38" s="107"/>
      <c r="E38" s="107"/>
      <c r="F38" s="107"/>
      <c r="G38" s="107"/>
      <c r="H38" s="61"/>
      <c r="M38" s="63"/>
      <c r="N38" s="63"/>
    </row>
    <row r="39" spans="1:19" s="62" customFormat="1" ht="23.25" customHeight="1" x14ac:dyDescent="0.3">
      <c r="A39" s="106" t="s">
        <v>102</v>
      </c>
      <c r="B39" s="107"/>
      <c r="C39" s="107"/>
      <c r="D39" s="107"/>
      <c r="E39" s="107"/>
      <c r="F39" s="107"/>
      <c r="G39" s="107"/>
      <c r="H39" s="61"/>
      <c r="M39" s="63"/>
      <c r="N39" s="63"/>
    </row>
    <row r="40" spans="1:19" s="62" customFormat="1" ht="25.5" customHeight="1" x14ac:dyDescent="0.3">
      <c r="A40" s="106" t="s">
        <v>49</v>
      </c>
      <c r="B40" s="107"/>
      <c r="C40" s="107"/>
      <c r="D40" s="107"/>
      <c r="E40" s="107"/>
      <c r="F40" s="107"/>
      <c r="G40" s="107"/>
      <c r="H40" s="61"/>
      <c r="M40" s="63"/>
      <c r="N40" s="63"/>
    </row>
    <row r="41" spans="1:19" s="62" customFormat="1" ht="22.5" customHeight="1" x14ac:dyDescent="0.3">
      <c r="A41" s="106" t="s">
        <v>50</v>
      </c>
      <c r="B41" s="107"/>
      <c r="C41" s="107"/>
      <c r="D41" s="107"/>
      <c r="E41" s="107"/>
      <c r="F41" s="107"/>
      <c r="G41" s="107"/>
      <c r="H41" s="61"/>
      <c r="M41" s="63"/>
      <c r="N41" s="63"/>
    </row>
    <row r="42" spans="1:19" s="62" customFormat="1" ht="45.75" customHeight="1" x14ac:dyDescent="0.3">
      <c r="A42" s="106" t="s">
        <v>51</v>
      </c>
      <c r="B42" s="107"/>
      <c r="C42" s="107"/>
      <c r="D42" s="107"/>
      <c r="E42" s="107"/>
      <c r="F42" s="107"/>
      <c r="G42" s="107"/>
      <c r="H42" s="61"/>
      <c r="M42" s="63"/>
      <c r="N42" s="63"/>
    </row>
    <row r="44" spans="1:19" ht="18.75" x14ac:dyDescent="0.3">
      <c r="A44" s="64"/>
      <c r="B44" s="64"/>
      <c r="C44" s="64" t="s">
        <v>52</v>
      </c>
      <c r="D44" s="64"/>
      <c r="E44" s="64"/>
      <c r="F44" s="65"/>
      <c r="G44" s="66"/>
      <c r="H44" s="66"/>
      <c r="I44" s="64"/>
      <c r="J44" s="64"/>
      <c r="K44" s="64"/>
      <c r="L44" s="64"/>
      <c r="M44" s="67"/>
      <c r="N44" s="67"/>
      <c r="O44" s="64"/>
      <c r="P44" s="64"/>
      <c r="Q44" s="64"/>
      <c r="R44" s="64"/>
      <c r="S44" s="64"/>
    </row>
    <row r="45" spans="1:19" ht="18.75" x14ac:dyDescent="0.3">
      <c r="A45" s="64"/>
      <c r="B45" s="64"/>
      <c r="C45" s="64"/>
      <c r="D45" s="64"/>
      <c r="E45" s="64"/>
      <c r="F45" s="65"/>
      <c r="G45" s="66"/>
      <c r="H45" s="66"/>
      <c r="I45" s="64"/>
      <c r="J45" s="64"/>
      <c r="K45" s="64"/>
      <c r="L45" s="64"/>
      <c r="M45" s="67"/>
      <c r="N45" s="67"/>
      <c r="O45" s="64"/>
      <c r="P45" s="64"/>
      <c r="Q45" s="64"/>
      <c r="R45" s="64"/>
      <c r="S45" s="64"/>
    </row>
    <row r="46" spans="1:19" ht="18.75" x14ac:dyDescent="0.3">
      <c r="A46" s="64"/>
      <c r="B46" s="64" t="s">
        <v>54</v>
      </c>
      <c r="C46" s="64" t="s">
        <v>67</v>
      </c>
      <c r="D46" s="64"/>
      <c r="E46" s="64"/>
      <c r="F46" s="68"/>
      <c r="G46" s="66"/>
      <c r="H46" s="66"/>
      <c r="I46" s="64"/>
      <c r="J46" s="64"/>
      <c r="K46" s="64"/>
      <c r="L46" s="64"/>
      <c r="M46" s="67"/>
      <c r="N46" s="67"/>
      <c r="O46" s="64"/>
      <c r="P46" s="64"/>
      <c r="Q46" s="64"/>
      <c r="R46" s="64"/>
      <c r="S46" s="64"/>
    </row>
    <row r="47" spans="1:19" ht="18.75" x14ac:dyDescent="0.3">
      <c r="A47" s="64"/>
      <c r="B47" s="64"/>
      <c r="C47" s="64"/>
      <c r="D47" s="64"/>
      <c r="E47" s="64"/>
      <c r="F47" s="65"/>
      <c r="G47" s="66"/>
      <c r="H47" s="66"/>
      <c r="I47" s="64"/>
      <c r="J47" s="64"/>
      <c r="K47" s="64"/>
      <c r="L47" s="64"/>
      <c r="M47" s="67"/>
      <c r="N47" s="67"/>
      <c r="O47" s="64"/>
      <c r="P47" s="64"/>
      <c r="Q47" s="64"/>
      <c r="R47" s="64"/>
      <c r="S47" s="64"/>
    </row>
    <row r="48" spans="1:19" ht="18.75" x14ac:dyDescent="0.3">
      <c r="A48" s="64"/>
      <c r="B48" s="64" t="s">
        <v>53</v>
      </c>
      <c r="C48" s="69" t="s">
        <v>55</v>
      </c>
      <c r="D48" s="64"/>
      <c r="E48" s="64"/>
      <c r="F48" s="68"/>
      <c r="G48" s="66"/>
      <c r="H48" s="66"/>
      <c r="I48" s="64"/>
      <c r="J48" s="64"/>
      <c r="K48" s="64"/>
      <c r="L48" s="64"/>
      <c r="M48" s="67"/>
      <c r="N48" s="67"/>
      <c r="O48" s="64"/>
      <c r="P48" s="64"/>
      <c r="Q48" s="64"/>
      <c r="R48" s="64"/>
      <c r="S48" s="64"/>
    </row>
    <row r="49" spans="1:19" ht="18.75" x14ac:dyDescent="0.3">
      <c r="A49" s="64"/>
      <c r="B49" s="64"/>
      <c r="C49" s="64"/>
      <c r="D49" s="64"/>
      <c r="E49" s="64"/>
      <c r="F49" s="65"/>
      <c r="G49" s="66"/>
      <c r="H49" s="66"/>
      <c r="I49" s="64"/>
      <c r="J49" s="64"/>
      <c r="K49" s="64"/>
      <c r="L49" s="64"/>
      <c r="M49" s="67"/>
      <c r="N49" s="67"/>
      <c r="O49" s="64"/>
      <c r="P49" s="64"/>
      <c r="Q49" s="64"/>
      <c r="R49" s="64"/>
      <c r="S49" s="64"/>
    </row>
    <row r="50" spans="1:19" ht="18.75" x14ac:dyDescent="0.3">
      <c r="A50" s="64"/>
      <c r="B50" s="64"/>
      <c r="C50" s="64"/>
      <c r="D50" s="64"/>
      <c r="E50" s="64"/>
      <c r="F50" s="65"/>
      <c r="G50" s="66"/>
      <c r="H50" s="66"/>
      <c r="I50" s="64"/>
      <c r="J50" s="64"/>
      <c r="K50" s="64"/>
      <c r="L50" s="64"/>
      <c r="M50" s="67"/>
      <c r="N50" s="67"/>
      <c r="O50" s="64"/>
      <c r="P50" s="64"/>
      <c r="Q50" s="64"/>
      <c r="R50" s="64"/>
      <c r="S50" s="64"/>
    </row>
    <row r="51" spans="1:19" ht="18.75" x14ac:dyDescent="0.3">
      <c r="A51" s="64"/>
      <c r="B51" s="64"/>
      <c r="C51" s="64"/>
      <c r="D51" s="64"/>
      <c r="E51" s="64"/>
      <c r="F51" s="65"/>
      <c r="G51" s="66"/>
      <c r="H51" s="66"/>
      <c r="I51" s="64"/>
      <c r="J51" s="64"/>
      <c r="K51" s="64"/>
      <c r="L51" s="64"/>
      <c r="M51" s="67"/>
      <c r="N51" s="67"/>
      <c r="O51" s="64"/>
      <c r="P51" s="64"/>
      <c r="Q51" s="64"/>
      <c r="R51" s="64"/>
      <c r="S51" s="64"/>
    </row>
    <row r="52" spans="1:19" ht="18.75" x14ac:dyDescent="0.3">
      <c r="A52" s="64"/>
      <c r="B52" s="64"/>
      <c r="C52" s="64"/>
      <c r="D52" s="64"/>
      <c r="E52" s="64"/>
      <c r="F52" s="65"/>
      <c r="G52" s="66"/>
      <c r="H52" s="66"/>
      <c r="I52" s="64"/>
      <c r="J52" s="64"/>
      <c r="K52" s="64"/>
      <c r="L52" s="64"/>
      <c r="M52" s="67"/>
      <c r="N52" s="67"/>
      <c r="O52" s="64"/>
      <c r="P52" s="64"/>
      <c r="Q52" s="64"/>
      <c r="R52" s="64"/>
      <c r="S52" s="64"/>
    </row>
    <row r="53" spans="1:19" ht="18.75" x14ac:dyDescent="0.3">
      <c r="A53" s="64"/>
      <c r="B53" s="64"/>
      <c r="C53" s="64"/>
      <c r="D53" s="64"/>
      <c r="E53" s="64"/>
      <c r="F53" s="65"/>
      <c r="G53" s="66"/>
      <c r="H53" s="66"/>
      <c r="I53" s="64"/>
      <c r="J53" s="64"/>
      <c r="K53" s="64"/>
      <c r="L53" s="64"/>
      <c r="M53" s="67"/>
      <c r="N53" s="67"/>
      <c r="O53" s="64"/>
      <c r="P53" s="64"/>
      <c r="Q53" s="64"/>
      <c r="R53" s="64"/>
      <c r="S53" s="64"/>
    </row>
  </sheetData>
  <mergeCells count="12">
    <mergeCell ref="A42:G42"/>
    <mergeCell ref="B2:G2"/>
    <mergeCell ref="A5:G5"/>
    <mergeCell ref="A6:G6"/>
    <mergeCell ref="A29:F29"/>
    <mergeCell ref="A30:H30"/>
    <mergeCell ref="A35:F35"/>
    <mergeCell ref="A36:F36"/>
    <mergeCell ref="A38:G38"/>
    <mergeCell ref="A39:G39"/>
    <mergeCell ref="A40:G40"/>
    <mergeCell ref="A41:G41"/>
  </mergeCells>
  <pageMargins left="0.70866141732283472" right="0.19685039370078741" top="0.15748031496062992" bottom="0.15748031496062992" header="0.15748031496062992" footer="0.15748031496062992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13</vt:i4>
      </vt:variant>
    </vt:vector>
  </HeadingPairs>
  <TitlesOfParts>
    <vt:vector size="26" baseType="lpstr">
      <vt:lpstr>янв</vt:lpstr>
      <vt:lpstr>фев</vt:lpstr>
      <vt:lpstr>мар</vt:lpstr>
      <vt:lpstr>апр</vt:lpstr>
      <vt:lpstr>май</vt:lpstr>
      <vt:lpstr>июнь</vt:lpstr>
      <vt:lpstr>июль</vt:lpstr>
      <vt:lpstr>авг</vt:lpstr>
      <vt:lpstr>сен</vt:lpstr>
      <vt:lpstr>окт</vt:lpstr>
      <vt:lpstr>ноя</vt:lpstr>
      <vt:lpstr>дек</vt:lpstr>
      <vt:lpstr>год</vt:lpstr>
      <vt:lpstr>авг!Область_печати</vt:lpstr>
      <vt:lpstr>апр!Область_печати</vt:lpstr>
      <vt:lpstr>год!Область_печати</vt:lpstr>
      <vt:lpstr>дек!Область_печати</vt:lpstr>
      <vt:lpstr>июль!Область_печати</vt:lpstr>
      <vt:lpstr>июнь!Область_печати</vt:lpstr>
      <vt:lpstr>май!Область_печати</vt:lpstr>
      <vt:lpstr>мар!Область_печати</vt:lpstr>
      <vt:lpstr>ноя!Область_печати</vt:lpstr>
      <vt:lpstr>окт!Область_печати</vt:lpstr>
      <vt:lpstr>сен!Область_печати</vt:lpstr>
      <vt:lpstr>фев!Область_печати</vt:lpstr>
      <vt:lpstr>янв!Область_печати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2023-01-31T07:21:41Z</dcterms:modified>
</cp:coreProperties>
</file>