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R31" i="1"/>
  <c r="R32"/>
  <c r="R30"/>
  <c r="R9"/>
  <c r="R10"/>
  <c r="R11"/>
  <c r="R12"/>
  <c r="R13"/>
  <c r="R14"/>
  <c r="R15"/>
  <c r="R16"/>
  <c r="R17"/>
  <c r="R18"/>
  <c r="R19"/>
  <c r="R20"/>
  <c r="R21"/>
  <c r="R22"/>
  <c r="R23"/>
  <c r="R24"/>
  <c r="R26"/>
  <c r="R8"/>
  <c r="E5"/>
  <c r="K37" l="1"/>
  <c r="L37"/>
  <c r="M37"/>
  <c r="N37"/>
  <c r="O37"/>
  <c r="P37"/>
  <c r="Q37"/>
  <c r="K34"/>
  <c r="L34"/>
  <c r="M34"/>
  <c r="N34"/>
  <c r="O34"/>
  <c r="P34"/>
  <c r="Q34"/>
  <c r="K33"/>
  <c r="L33"/>
  <c r="M33"/>
  <c r="N33"/>
  <c r="O33"/>
  <c r="P33"/>
  <c r="Q33"/>
  <c r="R33"/>
  <c r="K27"/>
  <c r="L27"/>
  <c r="M27"/>
  <c r="N27"/>
  <c r="O27"/>
  <c r="P27"/>
  <c r="Q27"/>
  <c r="R27"/>
  <c r="R34" s="1"/>
  <c r="R37" s="1"/>
  <c r="H20"/>
  <c r="I20"/>
  <c r="J20" s="1"/>
  <c r="H21"/>
  <c r="I21" s="1"/>
  <c r="J21" s="1"/>
  <c r="H22"/>
  <c r="I22"/>
  <c r="J22" s="1"/>
  <c r="L22"/>
  <c r="M22" s="1"/>
  <c r="L21"/>
  <c r="M21" s="1"/>
  <c r="L20"/>
  <c r="H36"/>
  <c r="I36"/>
  <c r="J36" s="1"/>
  <c r="I30"/>
  <c r="J30"/>
  <c r="H32"/>
  <c r="I32"/>
  <c r="J32" s="1"/>
  <c r="A32"/>
  <c r="H31"/>
  <c r="I31"/>
  <c r="J31" s="1"/>
  <c r="H8"/>
  <c r="I8" s="1"/>
  <c r="H9"/>
  <c r="I9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3"/>
  <c r="I23"/>
  <c r="J23" s="1"/>
  <c r="H24"/>
  <c r="I24" s="1"/>
  <c r="J24" s="1"/>
  <c r="H25"/>
  <c r="I25"/>
  <c r="J25" s="1"/>
  <c r="H26"/>
  <c r="I26" s="1"/>
  <c r="J26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27"/>
  <c r="J9"/>
  <c r="I27" l="1"/>
  <c r="J8"/>
  <c r="J27" s="1"/>
  <c r="J34" s="1"/>
  <c r="J33"/>
  <c r="J37"/>
  <c r="I33"/>
  <c r="G27" l="1"/>
  <c r="I34"/>
  <c r="G34" s="1"/>
  <c r="G37" s="1"/>
</calcChain>
</file>

<file path=xl/sharedStrings.xml><?xml version="1.0" encoding="utf-8"?>
<sst xmlns="http://schemas.openxmlformats.org/spreadsheetml/2006/main" count="105" uniqueCount="67">
  <si>
    <t>более 5 эт.</t>
  </si>
  <si>
    <t>Приложение № ___  к договору управления МКД</t>
  </si>
  <si>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</si>
  <si>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</si>
  <si>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</si>
  <si>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</si>
  <si>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</si>
  <si>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</si>
  <si>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</si>
  <si>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</si>
  <si>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</si>
  <si>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</si>
  <si>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</si>
  <si>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</si>
  <si>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</si>
  <si>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</si>
  <si>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</si>
  <si>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</si>
  <si>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</si>
  <si>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</si>
  <si>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</si>
  <si>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</si>
  <si>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</si>
  <si>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>1 раз в год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</si>
  <si>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</si>
  <si>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</si>
  <si>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</si>
  <si>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</si>
  <si>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</si>
  <si>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</si>
  <si>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</si>
  <si>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</si>
  <si>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</si>
  <si>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</si>
  <si>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</si>
  <si>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</si>
  <si>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</si>
  <si>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</si>
  <si>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</si>
  <si>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</si>
  <si>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</si>
  <si>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</si>
  <si>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</si>
  <si>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</si>
  <si>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</si>
  <si>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</si>
  <si>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</si>
  <si>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Представитель от Собственников помещений дома</t>
  </si>
  <si>
    <t>Площадь ОИ</t>
  </si>
  <si>
    <t>Стоимость на 1 кв м об пл</t>
  </si>
  <si>
    <t>убрать пр печати</t>
  </si>
  <si>
    <t>г. Рязань ул. Новаторов д. 19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</si>
  <si>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</si>
  <si>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</si>
  <si>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</si>
  <si>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 xml:space="preserve">Уборка лестничных площадок и маршей </t>
  </si>
  <si>
    <t>Периодичность</t>
  </si>
  <si>
    <t>постоянно</t>
  </si>
  <si>
    <t>данный расчет (плата за содержание) устанавливается на указанный срок, в случае, если собственниками МКД не принимается Приложение № 1 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</si>
  <si>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Итого:</t>
  </si>
  <si>
    <t>КРСОИ</t>
  </si>
  <si>
    <t>Тариф на 1м2/мес. в руб. без 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</si>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</sst>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b/>
      <sz val="12"/>
      <name val="Cambria"/>
      <family val="1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i/>
      <sz val="12"/>
      <name val="Cambria"/>
      <family val="1"/>
      <charset val="204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0" xfId="0" applyFont="1"/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2" borderId="0" xfId="0" applyFont="1" applyFill="1"/>
    <xf numFmtId="0" fontId="7" fillId="0" borderId="0" xfId="0" applyFont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applyFont="1" applyFill="1" applyBorder="1" applyAlignment="1">
      <alignment horizontal="center"/>
    </xf>
    <xf numFmtId="0" fontId="5" fillId="0" borderId="0" xfId="0" applyFont="1" applyFill="1"/>
    <xf numFmtId="0" fontId="5" fillId="0" borderId="1" xfId="0" applyFont="1" applyFill="1" applyBorder="1"/>
    <xf numFmtId="0" fontId="5" fillId="2" borderId="1" xfId="0" applyFont="1" applyFill="1" applyBorder="1" applyAlignment="1">
      <alignment horizontal="justify" vertical="center" wrapText="1"/>
    </xf>
    <xf numFmtId="0" fontId="9" fillId="0" borderId="2" xfId="0" applyFont="1" applyFill="1" applyBorder="1" applyAlignment="1">
      <alignment horizontal="left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4" fontId="5" fillId="2" borderId="0" xfId="0" applyNumberFormat="1" applyFont="1" applyFill="1"/>
    <xf numFmtId="4" fontId="7" fillId="0" borderId="0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/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0" xfId="0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wrapText="1"/>
    </xf>
    <xf numFmtId="0" fontId="2" fillId="0" borderId="1" xfId="0" applyFont="1" applyBorder="1" applyAlignment="1">
      <alignment horizontal="justify" vertical="center" wrapText="1"/>
    </xf>
    <xf numFmtId="0" fontId="7" fillId="2" borderId="0" xfId="0" applyFont="1" applyFill="1"/>
    <xf numFmtId="0" fontId="8" fillId="2" borderId="1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7" fillId="3" borderId="3" xfId="0" applyNumberFormat="1" applyFont="1" applyFill="1" applyBorder="1" applyAlignment="1">
      <alignment horizontal="right"/>
    </xf>
    <xf numFmtId="4" fontId="7" fillId="3" borderId="3" xfId="0" applyNumberFormat="1" applyFont="1" applyFill="1" applyBorder="1" applyAlignment="1">
      <alignment horizontal="center"/>
    </xf>
    <xf numFmtId="0" fontId="6" fillId="3" borderId="5" xfId="0" applyFont="1" applyFill="1" applyBorder="1" applyAlignment="1">
      <alignment horizontal="right"/>
    </xf>
    <xf numFmtId="4" fontId="6" fillId="3" borderId="1" xfId="0" applyNumberFormat="1" applyFont="1" applyFill="1" applyBorder="1"/>
    <xf numFmtId="4" fontId="6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0" fontId="7" fillId="0" borderId="0" xfId="0" applyFont="1" applyFill="1"/>
    <xf numFmtId="4" fontId="3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4" fontId="2" fillId="3" borderId="1" xfId="0" applyNumberFormat="1" applyFont="1" applyFill="1" applyBorder="1" applyAlignment="1">
      <alignment horizont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7" fillId="3" borderId="3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wrapText="1"/>
    </xf>
    <xf numFmtId="0" fontId="10" fillId="2" borderId="0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/>
    </xf>
    <xf numFmtId="0" fontId="7" fillId="3" borderId="1" xfId="0" applyFont="1" applyFill="1" applyBorder="1" applyAlignment="1">
      <alignment horizontal="right"/>
    </xf>
    <xf numFmtId="0" fontId="7" fillId="3" borderId="8" xfId="0" applyFont="1" applyFill="1" applyBorder="1" applyAlignment="1">
      <alignment horizontal="right"/>
    </xf>
    <xf numFmtId="4" fontId="5" fillId="0" borderId="6" xfId="0" applyNumberFormat="1" applyFont="1" applyBorder="1" applyAlignment="1"/>
    <xf numFmtId="0" fontId="6" fillId="3" borderId="5" xfId="0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4"/>
  <sheetViews>
    <sheetView tabSelected="1" topLeftCell="A25" zoomScale="75" zoomScaleNormal="75" workbookViewId="0">
      <selection activeCell="R37" sqref="R37"/>
    </sheetView>
  </sheetViews>
  <sheetFormatPr defaultColWidth="8.85546875" defaultRowHeight="15.75"/>
  <cols>
    <col min="1" max="1" width="9.42578125" style="1" customWidth="1"/>
    <col min="2" max="2" width="48" style="1" customWidth="1"/>
    <col min="3" max="3" width="22.5703125" style="1" customWidth="1"/>
    <col min="4" max="4" width="14.7109375" style="1" hidden="1" customWidth="1"/>
    <col min="5" max="5" width="12.42578125" style="1" customWidth="1"/>
    <col min="6" max="6" width="23.7109375" style="27" customWidth="1"/>
    <col min="7" max="7" width="13.28515625" style="27" hidden="1" customWidth="1"/>
    <col min="8" max="8" width="15.5703125" style="32" hidden="1" customWidth="1"/>
    <col min="9" max="13" width="15.140625" style="32" hidden="1" customWidth="1"/>
    <col min="14" max="15" width="15.140625" style="1" hidden="1" customWidth="1"/>
    <col min="16" max="17" width="0" style="1" hidden="1" customWidth="1"/>
    <col min="18" max="18" width="18" style="1" customWidth="1"/>
    <col min="19" max="16384" width="8.85546875" style="1"/>
  </cols>
  <sheetData>
    <row r="1" spans="1:18">
      <c r="B1" s="1" t="s">
        <v>0</v>
      </c>
      <c r="F1" s="2"/>
      <c r="G1" s="2"/>
    </row>
    <row r="2" spans="1:18">
      <c r="F2" s="3" t="s">
        <v>1</v>
      </c>
      <c r="G2" s="3"/>
    </row>
    <row r="3" spans="1:18" s="4" customFormat="1" ht="18.75" customHeight="1">
      <c r="A3" s="89" t="s">
        <v>65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 s="4" customFormat="1" ht="27.75" customHeight="1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5" spans="1:18" ht="24.75" customHeight="1">
      <c r="A5" s="5"/>
      <c r="B5" s="5" t="s">
        <v>51</v>
      </c>
      <c r="C5" s="5" t="s">
        <v>2</v>
      </c>
      <c r="D5" s="6">
        <v>4120.6000000000004</v>
      </c>
      <c r="E5" s="5">
        <f>E8</f>
        <v>4120.6000000000004</v>
      </c>
      <c r="F5" s="7"/>
      <c r="G5" s="7"/>
      <c r="H5" s="34"/>
      <c r="I5" s="34"/>
      <c r="K5" s="34"/>
      <c r="L5" s="34"/>
    </row>
    <row r="6" spans="1:18" ht="20.25" customHeight="1" thickBot="1">
      <c r="A6" s="90" t="s">
        <v>3</v>
      </c>
      <c r="B6" s="90"/>
      <c r="C6" s="90"/>
      <c r="D6" s="90"/>
      <c r="E6" s="90"/>
      <c r="F6" s="90"/>
      <c r="G6" s="90"/>
      <c r="H6" s="90"/>
      <c r="I6" s="90"/>
      <c r="K6" s="93" t="s">
        <v>50</v>
      </c>
      <c r="L6" s="93"/>
      <c r="M6" s="93"/>
    </row>
    <row r="7" spans="1:18" ht="53.45" customHeight="1" thickBot="1">
      <c r="A7" s="8" t="s">
        <v>4</v>
      </c>
      <c r="B7" s="8" t="s">
        <v>5</v>
      </c>
      <c r="C7" s="8" t="s">
        <v>6</v>
      </c>
      <c r="D7" s="8" t="s">
        <v>7</v>
      </c>
      <c r="E7" s="8" t="s">
        <v>8</v>
      </c>
      <c r="F7" s="70" t="s">
        <v>56</v>
      </c>
      <c r="G7" s="28"/>
      <c r="H7" s="12" t="s">
        <v>10</v>
      </c>
      <c r="I7" s="31" t="s">
        <v>9</v>
      </c>
      <c r="J7" s="64" t="s">
        <v>49</v>
      </c>
      <c r="K7" s="35" t="s">
        <v>48</v>
      </c>
      <c r="L7" s="35"/>
      <c r="M7" s="36"/>
      <c r="N7" s="30"/>
      <c r="O7" s="30"/>
      <c r="P7" s="30"/>
      <c r="Q7" s="30"/>
      <c r="R7" s="82" t="s">
        <v>49</v>
      </c>
    </row>
    <row r="8" spans="1:18" ht="63">
      <c r="A8" s="8">
        <v>1</v>
      </c>
      <c r="B8" s="10" t="s">
        <v>14</v>
      </c>
      <c r="C8" s="8" t="s">
        <v>15</v>
      </c>
      <c r="D8" s="11">
        <v>0.33</v>
      </c>
      <c r="E8" s="11">
        <v>4120.6000000000004</v>
      </c>
      <c r="F8" s="9" t="s">
        <v>16</v>
      </c>
      <c r="G8" s="9">
        <v>12</v>
      </c>
      <c r="H8" s="12">
        <f t="shared" ref="H8:H26" si="0">D8*E8</f>
        <v>1359.7980000000002</v>
      </c>
      <c r="I8" s="31">
        <f t="shared" ref="I8:I26" si="1">G8*H8</f>
        <v>16317.576000000003</v>
      </c>
      <c r="J8" s="71">
        <f>I8/G8/E8</f>
        <v>0.33</v>
      </c>
      <c r="K8" s="35"/>
      <c r="L8" s="35"/>
      <c r="M8" s="37"/>
      <c r="R8" s="78">
        <f>J8*1.04*1.092</f>
        <v>0.37477440000000001</v>
      </c>
    </row>
    <row r="9" spans="1:18" ht="63">
      <c r="A9" s="8">
        <f t="shared" ref="A9:A26" si="2">A8+1</f>
        <v>2</v>
      </c>
      <c r="B9" s="29" t="s">
        <v>52</v>
      </c>
      <c r="C9" s="8" t="s">
        <v>15</v>
      </c>
      <c r="D9" s="11">
        <v>0.08</v>
      </c>
      <c r="E9" s="11">
        <v>4120.6000000000004</v>
      </c>
      <c r="F9" s="9" t="s">
        <v>16</v>
      </c>
      <c r="G9" s="9">
        <v>12</v>
      </c>
      <c r="H9" s="12">
        <f t="shared" si="0"/>
        <v>329.64800000000002</v>
      </c>
      <c r="I9" s="31">
        <f t="shared" si="1"/>
        <v>3955.7760000000003</v>
      </c>
      <c r="J9" s="71">
        <f t="shared" ref="J9:J26" si="3">I9/G9/E9</f>
        <v>0.08</v>
      </c>
      <c r="K9" s="35"/>
      <c r="L9" s="35"/>
      <c r="M9" s="37"/>
      <c r="R9" s="78">
        <f t="shared" ref="R9:R26" si="4">J9*1.04*1.092</f>
        <v>9.0854400000000016E-2</v>
      </c>
    </row>
    <row r="10" spans="1:18" ht="63">
      <c r="A10" s="8">
        <f t="shared" si="2"/>
        <v>3</v>
      </c>
      <c r="B10" s="29" t="s">
        <v>18</v>
      </c>
      <c r="C10" s="8" t="s">
        <v>17</v>
      </c>
      <c r="D10" s="11">
        <v>0.16</v>
      </c>
      <c r="E10" s="11">
        <v>4120.6000000000004</v>
      </c>
      <c r="F10" s="9" t="s">
        <v>16</v>
      </c>
      <c r="G10" s="9">
        <v>12</v>
      </c>
      <c r="H10" s="12">
        <f t="shared" si="0"/>
        <v>659.29600000000005</v>
      </c>
      <c r="I10" s="31">
        <f t="shared" si="1"/>
        <v>7911.5520000000006</v>
      </c>
      <c r="J10" s="71">
        <f t="shared" si="3"/>
        <v>0.16</v>
      </c>
      <c r="K10" s="35"/>
      <c r="L10" s="35"/>
      <c r="M10" s="37"/>
      <c r="R10" s="78">
        <f t="shared" si="4"/>
        <v>0.18170880000000003</v>
      </c>
    </row>
    <row r="11" spans="1:18" ht="30" customHeight="1">
      <c r="A11" s="8">
        <f t="shared" si="2"/>
        <v>4</v>
      </c>
      <c r="B11" s="29" t="s">
        <v>19</v>
      </c>
      <c r="C11" s="8" t="s">
        <v>20</v>
      </c>
      <c r="D11" s="11">
        <v>7.0000000000000007E-2</v>
      </c>
      <c r="E11" s="11">
        <v>4120.6000000000004</v>
      </c>
      <c r="F11" s="9" t="s">
        <v>16</v>
      </c>
      <c r="G11" s="9">
        <v>12</v>
      </c>
      <c r="H11" s="12">
        <f t="shared" si="0"/>
        <v>288.44200000000006</v>
      </c>
      <c r="I11" s="31">
        <f t="shared" si="1"/>
        <v>3461.304000000001</v>
      </c>
      <c r="J11" s="71">
        <f t="shared" si="3"/>
        <v>7.0000000000000007E-2</v>
      </c>
      <c r="K11" s="35"/>
      <c r="L11" s="35"/>
      <c r="M11" s="37"/>
      <c r="R11" s="78">
        <f t="shared" si="4"/>
        <v>7.9497600000000015E-2</v>
      </c>
    </row>
    <row r="12" spans="1:18" ht="78.75">
      <c r="A12" s="8">
        <f t="shared" si="2"/>
        <v>5</v>
      </c>
      <c r="B12" s="29" t="s">
        <v>21</v>
      </c>
      <c r="C12" s="8" t="s">
        <v>22</v>
      </c>
      <c r="D12" s="11">
        <v>0.04</v>
      </c>
      <c r="E12" s="11">
        <v>4120.6000000000004</v>
      </c>
      <c r="F12" s="9" t="s">
        <v>16</v>
      </c>
      <c r="G12" s="9">
        <v>12</v>
      </c>
      <c r="H12" s="12">
        <f t="shared" si="0"/>
        <v>164.82400000000001</v>
      </c>
      <c r="I12" s="31">
        <f t="shared" si="1"/>
        <v>1977.8880000000001</v>
      </c>
      <c r="J12" s="71">
        <f t="shared" si="3"/>
        <v>0.04</v>
      </c>
      <c r="K12" s="35"/>
      <c r="L12" s="35"/>
      <c r="M12" s="37"/>
      <c r="R12" s="78">
        <f t="shared" si="4"/>
        <v>4.5427200000000008E-2</v>
      </c>
    </row>
    <row r="13" spans="1:18" ht="68.25" customHeight="1">
      <c r="A13" s="8">
        <f t="shared" si="2"/>
        <v>6</v>
      </c>
      <c r="B13" s="29" t="s">
        <v>24</v>
      </c>
      <c r="C13" s="8" t="s">
        <v>25</v>
      </c>
      <c r="D13" s="11">
        <v>0.2</v>
      </c>
      <c r="E13" s="11">
        <v>4120.6000000000004</v>
      </c>
      <c r="F13" s="9" t="s">
        <v>16</v>
      </c>
      <c r="G13" s="9">
        <v>12</v>
      </c>
      <c r="H13" s="12">
        <f t="shared" si="0"/>
        <v>824.12000000000012</v>
      </c>
      <c r="I13" s="31">
        <f t="shared" si="1"/>
        <v>9889.4400000000023</v>
      </c>
      <c r="J13" s="71">
        <f t="shared" si="3"/>
        <v>0.20000000000000004</v>
      </c>
      <c r="K13" s="35"/>
      <c r="L13" s="35"/>
      <c r="M13" s="37"/>
      <c r="R13" s="78">
        <f t="shared" si="4"/>
        <v>0.22713600000000006</v>
      </c>
    </row>
    <row r="14" spans="1:18" ht="63">
      <c r="A14" s="8">
        <f t="shared" si="2"/>
        <v>7</v>
      </c>
      <c r="B14" s="29" t="s">
        <v>53</v>
      </c>
      <c r="C14" s="8" t="s">
        <v>27</v>
      </c>
      <c r="D14" s="11">
        <v>0.18000000000000002</v>
      </c>
      <c r="E14" s="11">
        <v>4120.6000000000004</v>
      </c>
      <c r="F14" s="9" t="s">
        <v>16</v>
      </c>
      <c r="G14" s="9">
        <v>12</v>
      </c>
      <c r="H14" s="12">
        <f t="shared" si="0"/>
        <v>741.7080000000002</v>
      </c>
      <c r="I14" s="31">
        <f t="shared" si="1"/>
        <v>8900.4960000000028</v>
      </c>
      <c r="J14" s="71">
        <f t="shared" si="3"/>
        <v>0.18000000000000002</v>
      </c>
      <c r="K14" s="35"/>
      <c r="L14" s="35"/>
      <c r="M14" s="37"/>
      <c r="R14" s="78">
        <f t="shared" si="4"/>
        <v>0.20442240000000006</v>
      </c>
    </row>
    <row r="15" spans="1:18" ht="63">
      <c r="A15" s="8">
        <f t="shared" si="2"/>
        <v>8</v>
      </c>
      <c r="B15" s="10" t="s">
        <v>28</v>
      </c>
      <c r="C15" s="8" t="s">
        <v>27</v>
      </c>
      <c r="D15" s="11">
        <v>0.19</v>
      </c>
      <c r="E15" s="11">
        <v>4120.6000000000004</v>
      </c>
      <c r="F15" s="9" t="s">
        <v>16</v>
      </c>
      <c r="G15" s="9">
        <v>12</v>
      </c>
      <c r="H15" s="12">
        <f t="shared" si="0"/>
        <v>782.9140000000001</v>
      </c>
      <c r="I15" s="31">
        <f t="shared" si="1"/>
        <v>9394.9680000000008</v>
      </c>
      <c r="J15" s="71">
        <f t="shared" si="3"/>
        <v>0.19</v>
      </c>
      <c r="K15" s="35"/>
      <c r="L15" s="35"/>
      <c r="M15" s="37"/>
      <c r="R15" s="78">
        <f t="shared" si="4"/>
        <v>0.2157792</v>
      </c>
    </row>
    <row r="16" spans="1:18" ht="33" customHeight="1">
      <c r="A16" s="8">
        <f t="shared" si="2"/>
        <v>9</v>
      </c>
      <c r="B16" s="10" t="s">
        <v>54</v>
      </c>
      <c r="C16" s="8" t="s">
        <v>15</v>
      </c>
      <c r="D16" s="11">
        <v>0.52</v>
      </c>
      <c r="E16" s="11">
        <v>4120.6000000000004</v>
      </c>
      <c r="F16" s="14" t="s">
        <v>57</v>
      </c>
      <c r="G16" s="9">
        <v>12</v>
      </c>
      <c r="H16" s="12">
        <f t="shared" si="0"/>
        <v>2142.7120000000004</v>
      </c>
      <c r="I16" s="31">
        <f t="shared" si="1"/>
        <v>25712.544000000005</v>
      </c>
      <c r="J16" s="71">
        <f t="shared" si="3"/>
        <v>0.52</v>
      </c>
      <c r="K16" s="35"/>
      <c r="L16" s="35"/>
      <c r="M16" s="37"/>
      <c r="R16" s="78">
        <f t="shared" si="4"/>
        <v>0.59055360000000012</v>
      </c>
    </row>
    <row r="17" spans="1:18" ht="33" customHeight="1">
      <c r="A17" s="8">
        <f t="shared" si="2"/>
        <v>10</v>
      </c>
      <c r="B17" s="10" t="s">
        <v>29</v>
      </c>
      <c r="C17" s="8" t="s">
        <v>15</v>
      </c>
      <c r="D17" s="11">
        <v>0.44</v>
      </c>
      <c r="E17" s="11">
        <v>4120.6000000000004</v>
      </c>
      <c r="F17" s="14" t="s">
        <v>57</v>
      </c>
      <c r="G17" s="9">
        <v>12</v>
      </c>
      <c r="H17" s="12">
        <f t="shared" si="0"/>
        <v>1813.0640000000001</v>
      </c>
      <c r="I17" s="31">
        <f t="shared" si="1"/>
        <v>21756.768</v>
      </c>
      <c r="J17" s="71">
        <f t="shared" si="3"/>
        <v>0.44</v>
      </c>
      <c r="K17" s="35"/>
      <c r="L17" s="35"/>
      <c r="M17" s="37"/>
      <c r="R17" s="78">
        <f t="shared" si="4"/>
        <v>0.49969920000000007</v>
      </c>
    </row>
    <row r="18" spans="1:18" ht="41.25" customHeight="1">
      <c r="A18" s="8">
        <f t="shared" si="2"/>
        <v>11</v>
      </c>
      <c r="B18" s="10" t="s">
        <v>30</v>
      </c>
      <c r="C18" s="8" t="s">
        <v>27</v>
      </c>
      <c r="D18" s="11">
        <v>0.05</v>
      </c>
      <c r="E18" s="11">
        <v>4120.6000000000004</v>
      </c>
      <c r="F18" s="9" t="s">
        <v>31</v>
      </c>
      <c r="G18" s="9">
        <v>12</v>
      </c>
      <c r="H18" s="12">
        <f t="shared" si="0"/>
        <v>206.03000000000003</v>
      </c>
      <c r="I18" s="31">
        <f t="shared" si="1"/>
        <v>2472.3600000000006</v>
      </c>
      <c r="J18" s="71">
        <f t="shared" si="3"/>
        <v>5.000000000000001E-2</v>
      </c>
      <c r="K18" s="35"/>
      <c r="L18" s="35"/>
      <c r="M18" s="37"/>
      <c r="R18" s="78">
        <f t="shared" si="4"/>
        <v>5.6784000000000015E-2</v>
      </c>
    </row>
    <row r="19" spans="1:18" ht="81.599999999999994" customHeight="1">
      <c r="A19" s="8">
        <f t="shared" si="2"/>
        <v>12</v>
      </c>
      <c r="B19" s="10" t="s">
        <v>32</v>
      </c>
      <c r="C19" s="17" t="s">
        <v>27</v>
      </c>
      <c r="D19" s="19">
        <v>0.08</v>
      </c>
      <c r="E19" s="11">
        <v>4120.6000000000004</v>
      </c>
      <c r="F19" s="9" t="s">
        <v>62</v>
      </c>
      <c r="G19" s="9">
        <v>12</v>
      </c>
      <c r="H19" s="12">
        <f t="shared" si="0"/>
        <v>329.64800000000002</v>
      </c>
      <c r="I19" s="31">
        <f t="shared" si="1"/>
        <v>3955.7760000000003</v>
      </c>
      <c r="J19" s="71">
        <f t="shared" si="3"/>
        <v>0.08</v>
      </c>
      <c r="K19" s="38"/>
      <c r="L19" s="38"/>
      <c r="M19" s="37"/>
      <c r="R19" s="78">
        <f t="shared" si="4"/>
        <v>9.0854400000000016E-2</v>
      </c>
    </row>
    <row r="20" spans="1:18" ht="31.5">
      <c r="A20" s="8">
        <f t="shared" si="2"/>
        <v>13</v>
      </c>
      <c r="B20" s="10" t="s">
        <v>33</v>
      </c>
      <c r="C20" s="17" t="s">
        <v>34</v>
      </c>
      <c r="D20" s="19">
        <v>0.49</v>
      </c>
      <c r="E20" s="11">
        <v>4120.6000000000004</v>
      </c>
      <c r="F20" s="9" t="s">
        <v>23</v>
      </c>
      <c r="G20" s="9">
        <v>12</v>
      </c>
      <c r="H20" s="12">
        <f t="shared" si="0"/>
        <v>2019.0940000000001</v>
      </c>
      <c r="I20" s="31">
        <f t="shared" si="1"/>
        <v>24229.128000000001</v>
      </c>
      <c r="J20" s="71">
        <f t="shared" si="3"/>
        <v>0.49</v>
      </c>
      <c r="K20" s="38">
        <v>23200</v>
      </c>
      <c r="L20" s="38">
        <f>K20/12/E20</f>
        <v>0.46918733517772487</v>
      </c>
      <c r="M20" s="37"/>
      <c r="R20" s="78">
        <f t="shared" si="4"/>
        <v>0.55648320000000007</v>
      </c>
    </row>
    <row r="21" spans="1:18" ht="31.5">
      <c r="A21" s="8">
        <f t="shared" si="2"/>
        <v>14</v>
      </c>
      <c r="B21" s="46" t="s">
        <v>55</v>
      </c>
      <c r="C21" s="17" t="s">
        <v>35</v>
      </c>
      <c r="D21" s="19">
        <v>1.56</v>
      </c>
      <c r="E21" s="11">
        <v>4120.6000000000004</v>
      </c>
      <c r="F21" s="14" t="s">
        <v>57</v>
      </c>
      <c r="G21" s="9">
        <v>12</v>
      </c>
      <c r="H21" s="12">
        <f t="shared" si="0"/>
        <v>6428.1360000000004</v>
      </c>
      <c r="I21" s="31">
        <f t="shared" si="1"/>
        <v>77137.632000000012</v>
      </c>
      <c r="J21" s="71">
        <f t="shared" si="3"/>
        <v>1.5600000000000003</v>
      </c>
      <c r="K21" s="38">
        <v>364</v>
      </c>
      <c r="L21" s="38">
        <f>(4372.12+1088+42.41)*12</f>
        <v>66030.36</v>
      </c>
      <c r="M21" s="37">
        <f>L21*0.06+L21</f>
        <v>69992.181599999996</v>
      </c>
      <c r="R21" s="78">
        <f t="shared" si="4"/>
        <v>1.7716608000000005</v>
      </c>
    </row>
    <row r="22" spans="1:18" ht="47.25">
      <c r="A22" s="8">
        <f t="shared" si="2"/>
        <v>15</v>
      </c>
      <c r="B22" s="46" t="s">
        <v>63</v>
      </c>
      <c r="C22" s="8" t="s">
        <v>36</v>
      </c>
      <c r="D22" s="19">
        <v>3.6599999999999997</v>
      </c>
      <c r="E22" s="11">
        <v>4120.6000000000004</v>
      </c>
      <c r="F22" s="9" t="s">
        <v>37</v>
      </c>
      <c r="G22" s="9">
        <v>12</v>
      </c>
      <c r="H22" s="12">
        <f t="shared" si="0"/>
        <v>15081.396000000001</v>
      </c>
      <c r="I22" s="31">
        <f t="shared" si="1"/>
        <v>180976.75200000001</v>
      </c>
      <c r="J22" s="71">
        <f t="shared" si="3"/>
        <v>3.6599999999999997</v>
      </c>
      <c r="K22" s="35">
        <v>1438</v>
      </c>
      <c r="L22" s="35">
        <f>(8063.29+1088+488.82)*12</f>
        <v>115681.32</v>
      </c>
      <c r="M22" s="37">
        <f>L22*0.06+L22</f>
        <v>122622.1992</v>
      </c>
      <c r="R22" s="78">
        <f t="shared" si="4"/>
        <v>4.1565888000000006</v>
      </c>
    </row>
    <row r="23" spans="1:18" ht="31.5">
      <c r="A23" s="8">
        <f t="shared" si="2"/>
        <v>16</v>
      </c>
      <c r="B23" s="15" t="s">
        <v>38</v>
      </c>
      <c r="C23" s="16" t="s">
        <v>39</v>
      </c>
      <c r="D23" s="11">
        <v>6095.96</v>
      </c>
      <c r="E23" s="11">
        <v>2</v>
      </c>
      <c r="F23" s="14" t="s">
        <v>57</v>
      </c>
      <c r="G23" s="9">
        <v>12</v>
      </c>
      <c r="H23" s="12">
        <f t="shared" si="0"/>
        <v>12191.92</v>
      </c>
      <c r="I23" s="31">
        <f t="shared" si="1"/>
        <v>146303.04000000001</v>
      </c>
      <c r="J23" s="71">
        <f>I23/12/D5</f>
        <v>2.9587729942241419</v>
      </c>
      <c r="K23" s="35"/>
      <c r="L23" s="35"/>
      <c r="M23" s="37"/>
      <c r="R23" s="78">
        <f t="shared" si="4"/>
        <v>3.3602193140804739</v>
      </c>
    </row>
    <row r="24" spans="1:18">
      <c r="A24" s="8">
        <f t="shared" si="2"/>
        <v>17</v>
      </c>
      <c r="B24" s="15" t="s">
        <v>40</v>
      </c>
      <c r="C24" s="16" t="s">
        <v>15</v>
      </c>
      <c r="D24" s="11">
        <v>1.6400000000000001</v>
      </c>
      <c r="E24" s="11">
        <v>4120.6000000000004</v>
      </c>
      <c r="F24" s="14" t="s">
        <v>57</v>
      </c>
      <c r="G24" s="9">
        <v>12</v>
      </c>
      <c r="H24" s="12">
        <f t="shared" si="0"/>
        <v>6757.7840000000015</v>
      </c>
      <c r="I24" s="31">
        <f t="shared" si="1"/>
        <v>81093.408000000025</v>
      </c>
      <c r="J24" s="71">
        <f t="shared" si="3"/>
        <v>1.6400000000000003</v>
      </c>
      <c r="K24" s="35"/>
      <c r="L24" s="35"/>
      <c r="M24" s="37"/>
      <c r="R24" s="78">
        <f t="shared" si="4"/>
        <v>1.8625152000000007</v>
      </c>
    </row>
    <row r="25" spans="1:18">
      <c r="A25" s="8">
        <f t="shared" si="2"/>
        <v>18</v>
      </c>
      <c r="B25" s="15" t="s">
        <v>41</v>
      </c>
      <c r="C25" s="16" t="s">
        <v>42</v>
      </c>
      <c r="D25" s="11">
        <v>0.13</v>
      </c>
      <c r="E25" s="11">
        <v>4120.6000000000004</v>
      </c>
      <c r="F25" s="14" t="s">
        <v>57</v>
      </c>
      <c r="G25" s="9">
        <v>12</v>
      </c>
      <c r="H25" s="12">
        <f t="shared" si="0"/>
        <v>535.67800000000011</v>
      </c>
      <c r="I25" s="31">
        <f t="shared" si="1"/>
        <v>6428.1360000000013</v>
      </c>
      <c r="J25" s="71">
        <f t="shared" si="3"/>
        <v>0.13</v>
      </c>
      <c r="K25" s="35"/>
      <c r="L25" s="35"/>
      <c r="M25" s="37"/>
      <c r="R25" s="78">
        <v>0.154</v>
      </c>
    </row>
    <row r="26" spans="1:18" ht="48.75" customHeight="1">
      <c r="A26" s="8">
        <f t="shared" si="2"/>
        <v>19</v>
      </c>
      <c r="B26" s="45" t="s">
        <v>43</v>
      </c>
      <c r="C26" s="13" t="s">
        <v>15</v>
      </c>
      <c r="D26" s="11">
        <v>1.27</v>
      </c>
      <c r="E26" s="11">
        <v>4120.6000000000004</v>
      </c>
      <c r="F26" s="14" t="s">
        <v>57</v>
      </c>
      <c r="G26" s="9">
        <v>12</v>
      </c>
      <c r="H26" s="12">
        <f t="shared" si="0"/>
        <v>5233.1620000000003</v>
      </c>
      <c r="I26" s="31">
        <f t="shared" si="1"/>
        <v>62797.944000000003</v>
      </c>
      <c r="J26" s="71">
        <f t="shared" si="3"/>
        <v>1.27</v>
      </c>
      <c r="K26" s="35"/>
      <c r="L26" s="35"/>
      <c r="M26" s="37"/>
      <c r="R26" s="78">
        <f t="shared" si="4"/>
        <v>1.4423136000000001</v>
      </c>
    </row>
    <row r="27" spans="1:18" s="47" customFormat="1">
      <c r="A27" s="91" t="s">
        <v>59</v>
      </c>
      <c r="B27" s="92"/>
      <c r="C27" s="91"/>
      <c r="D27" s="91"/>
      <c r="E27" s="91"/>
      <c r="F27" s="91"/>
      <c r="G27" s="53">
        <f>I27/12/D5</f>
        <v>14.048772994224143</v>
      </c>
      <c r="H27" s="54">
        <f>SUM(H8:H26)</f>
        <v>57889.373999999996</v>
      </c>
      <c r="I27" s="54">
        <f>SUM(I8:I26)</f>
        <v>694672.48800000013</v>
      </c>
      <c r="J27" s="72">
        <f>SUM(J8:J26)</f>
        <v>14.048772994224143</v>
      </c>
      <c r="K27" s="72">
        <f t="shared" ref="K27:R27" si="5">SUM(K8:K26)</f>
        <v>25002</v>
      </c>
      <c r="L27" s="72">
        <f t="shared" si="5"/>
        <v>181712.14918733519</v>
      </c>
      <c r="M27" s="72">
        <f t="shared" si="5"/>
        <v>192614.38079999998</v>
      </c>
      <c r="N27" s="72">
        <f t="shared" si="5"/>
        <v>0</v>
      </c>
      <c r="O27" s="72">
        <f t="shared" si="5"/>
        <v>0</v>
      </c>
      <c r="P27" s="72">
        <f t="shared" si="5"/>
        <v>0</v>
      </c>
      <c r="Q27" s="72">
        <f t="shared" si="5"/>
        <v>0</v>
      </c>
      <c r="R27" s="72">
        <f t="shared" si="5"/>
        <v>15.961272114080478</v>
      </c>
    </row>
    <row r="28" spans="1:18" s="4" customFormat="1">
      <c r="A28" s="85" t="s">
        <v>44</v>
      </c>
      <c r="B28" s="85"/>
      <c r="C28" s="85"/>
      <c r="D28" s="85"/>
      <c r="E28" s="85"/>
      <c r="F28" s="85"/>
      <c r="G28" s="85"/>
      <c r="H28" s="85"/>
      <c r="I28" s="85"/>
      <c r="J28" s="73"/>
      <c r="K28" s="33"/>
      <c r="L28" s="33"/>
      <c r="M28" s="33"/>
      <c r="R28" s="79"/>
    </row>
    <row r="29" spans="1:18" s="4" customFormat="1" ht="56.25" customHeight="1">
      <c r="A29" s="66" t="s">
        <v>4</v>
      </c>
      <c r="B29" s="66" t="s">
        <v>5</v>
      </c>
      <c r="C29" s="66" t="s">
        <v>6</v>
      </c>
      <c r="D29" s="66" t="s">
        <v>7</v>
      </c>
      <c r="E29" s="66" t="s">
        <v>8</v>
      </c>
      <c r="F29" s="67" t="s">
        <v>56</v>
      </c>
      <c r="G29" s="67"/>
      <c r="H29" s="68" t="s">
        <v>10</v>
      </c>
      <c r="I29" s="69" t="s">
        <v>9</v>
      </c>
      <c r="J29" s="65" t="s">
        <v>49</v>
      </c>
      <c r="K29" s="38"/>
      <c r="L29" s="38"/>
      <c r="M29" s="39"/>
      <c r="R29" s="64" t="s">
        <v>49</v>
      </c>
    </row>
    <row r="30" spans="1:18" s="4" customFormat="1" ht="28.15" customHeight="1">
      <c r="A30" s="17">
        <v>1</v>
      </c>
      <c r="B30" s="50" t="s">
        <v>44</v>
      </c>
      <c r="C30" s="51"/>
      <c r="D30" s="19">
        <v>1.66</v>
      </c>
      <c r="E30" s="17">
        <v>4120.6000000000004</v>
      </c>
      <c r="F30" s="48" t="s">
        <v>45</v>
      </c>
      <c r="G30" s="48">
        <v>12</v>
      </c>
      <c r="H30" s="38"/>
      <c r="I30" s="38">
        <f>D30*E30*G30</f>
        <v>82082.351999999999</v>
      </c>
      <c r="J30" s="74">
        <f>I30/G30/E30</f>
        <v>1.66</v>
      </c>
      <c r="K30" s="38"/>
      <c r="L30" s="38"/>
      <c r="M30" s="39"/>
      <c r="R30" s="79">
        <f>J30*1.04*1.092</f>
        <v>1.8852288000000001</v>
      </c>
    </row>
    <row r="31" spans="1:18" s="4" customFormat="1" ht="36.6" customHeight="1">
      <c r="A31" s="17">
        <v>2</v>
      </c>
      <c r="B31" s="29" t="s">
        <v>11</v>
      </c>
      <c r="C31" s="17" t="s">
        <v>12</v>
      </c>
      <c r="D31" s="19">
        <v>14.06</v>
      </c>
      <c r="E31" s="19">
        <v>1900</v>
      </c>
      <c r="F31" s="48" t="s">
        <v>45</v>
      </c>
      <c r="G31" s="48">
        <v>1</v>
      </c>
      <c r="H31" s="38">
        <f>D31*E31</f>
        <v>26714</v>
      </c>
      <c r="I31" s="49">
        <f>G31*H31</f>
        <v>26714</v>
      </c>
      <c r="J31" s="74">
        <f>I31/12/E30</f>
        <v>0.54025303758352339</v>
      </c>
      <c r="K31" s="38"/>
      <c r="L31" s="38"/>
      <c r="M31" s="39"/>
      <c r="R31" s="79">
        <f t="shared" ref="R31:R32" si="6">J31*1.04*1.092</f>
        <v>0.61355456972285594</v>
      </c>
    </row>
    <row r="32" spans="1:18" s="4" customFormat="1" ht="34.5" customHeight="1">
      <c r="A32" s="17">
        <f>A31+1</f>
        <v>3</v>
      </c>
      <c r="B32" s="29" t="s">
        <v>13</v>
      </c>
      <c r="C32" s="17" t="s">
        <v>12</v>
      </c>
      <c r="D32" s="19">
        <v>10.14</v>
      </c>
      <c r="E32" s="19">
        <v>1900</v>
      </c>
      <c r="F32" s="48" t="s">
        <v>45</v>
      </c>
      <c r="G32" s="48">
        <v>1</v>
      </c>
      <c r="H32" s="38">
        <f>D32*E32</f>
        <v>19266</v>
      </c>
      <c r="I32" s="49">
        <f>G32*H32</f>
        <v>19266</v>
      </c>
      <c r="J32" s="74">
        <f>I32/12/E30</f>
        <v>0.38962772411784691</v>
      </c>
      <c r="K32" s="38"/>
      <c r="L32" s="38"/>
      <c r="M32" s="39"/>
      <c r="R32" s="79">
        <f t="shared" si="6"/>
        <v>0.44249241372615639</v>
      </c>
    </row>
    <row r="33" spans="1:18" s="52" customFormat="1">
      <c r="A33" s="94" t="s">
        <v>59</v>
      </c>
      <c r="B33" s="94"/>
      <c r="C33" s="94"/>
      <c r="D33" s="94"/>
      <c r="E33" s="94"/>
      <c r="F33" s="94"/>
      <c r="G33" s="55"/>
      <c r="H33" s="56"/>
      <c r="I33" s="57">
        <f>SUM(I30:I32)</f>
        <v>128062.352</v>
      </c>
      <c r="J33" s="57">
        <f>SUM(J30:J32)</f>
        <v>2.5898807617013704</v>
      </c>
      <c r="K33" s="57">
        <f t="shared" ref="K33:R33" si="7">SUM(K30:K32)</f>
        <v>0</v>
      </c>
      <c r="L33" s="57">
        <f t="shared" si="7"/>
        <v>0</v>
      </c>
      <c r="M33" s="57">
        <f t="shared" si="7"/>
        <v>0</v>
      </c>
      <c r="N33" s="57">
        <f t="shared" si="7"/>
        <v>0</v>
      </c>
      <c r="O33" s="57">
        <f t="shared" si="7"/>
        <v>0</v>
      </c>
      <c r="P33" s="57">
        <f t="shared" si="7"/>
        <v>0</v>
      </c>
      <c r="Q33" s="57">
        <f t="shared" si="7"/>
        <v>0</v>
      </c>
      <c r="R33" s="57">
        <f t="shared" si="7"/>
        <v>2.9412757834490129</v>
      </c>
    </row>
    <row r="34" spans="1:18" s="47" customFormat="1">
      <c r="A34" s="91" t="s">
        <v>61</v>
      </c>
      <c r="B34" s="91"/>
      <c r="C34" s="91"/>
      <c r="D34" s="91"/>
      <c r="E34" s="91"/>
      <c r="F34" s="91"/>
      <c r="G34" s="53">
        <f>I34/12/E30</f>
        <v>16.638653755925514</v>
      </c>
      <c r="H34" s="58"/>
      <c r="I34" s="58">
        <f>I27+I33</f>
        <v>822734.84000000008</v>
      </c>
      <c r="J34" s="75">
        <f>J27+J33</f>
        <v>16.638653755925514</v>
      </c>
      <c r="K34" s="75">
        <f t="shared" ref="K34:R34" si="8">K27+K33</f>
        <v>25002</v>
      </c>
      <c r="L34" s="75">
        <f t="shared" si="8"/>
        <v>181712.14918733519</v>
      </c>
      <c r="M34" s="75">
        <f t="shared" si="8"/>
        <v>192614.38079999998</v>
      </c>
      <c r="N34" s="75">
        <f t="shared" si="8"/>
        <v>0</v>
      </c>
      <c r="O34" s="75">
        <f t="shared" si="8"/>
        <v>0</v>
      </c>
      <c r="P34" s="75">
        <f t="shared" si="8"/>
        <v>0</v>
      </c>
      <c r="Q34" s="75">
        <f t="shared" si="8"/>
        <v>0</v>
      </c>
      <c r="R34" s="75">
        <f t="shared" si="8"/>
        <v>18.902547897529491</v>
      </c>
    </row>
    <row r="35" spans="1:18" s="60" customFormat="1">
      <c r="A35" s="85" t="s">
        <v>60</v>
      </c>
      <c r="B35" s="85"/>
      <c r="C35" s="85"/>
      <c r="D35" s="85"/>
      <c r="E35" s="85"/>
      <c r="F35" s="85"/>
      <c r="G35" s="85"/>
      <c r="H35" s="85"/>
      <c r="I35" s="85"/>
      <c r="J35" s="76"/>
      <c r="K35" s="59"/>
      <c r="L35" s="59"/>
      <c r="M35" s="59"/>
      <c r="R35" s="80"/>
    </row>
    <row r="36" spans="1:18" s="60" customFormat="1" ht="63">
      <c r="A36" s="44">
        <v>1</v>
      </c>
      <c r="B36" s="29" t="s">
        <v>66</v>
      </c>
      <c r="C36" s="18" t="s">
        <v>15</v>
      </c>
      <c r="D36" s="19">
        <v>2.0499999999999998</v>
      </c>
      <c r="E36" s="11">
        <v>4120.6000000000004</v>
      </c>
      <c r="F36" s="14" t="s">
        <v>26</v>
      </c>
      <c r="G36" s="9">
        <v>12</v>
      </c>
      <c r="H36" s="12">
        <f>D36*E36</f>
        <v>8447.23</v>
      </c>
      <c r="I36" s="31">
        <f>G36*H36</f>
        <v>101366.76</v>
      </c>
      <c r="J36" s="71">
        <f>I36/G36/E36</f>
        <v>2.0499999999999998</v>
      </c>
      <c r="K36" s="59"/>
      <c r="L36" s="59"/>
      <c r="M36" s="59"/>
      <c r="R36" s="80">
        <v>2.34</v>
      </c>
    </row>
    <row r="37" spans="1:18" s="60" customFormat="1">
      <c r="A37" s="86" t="s">
        <v>64</v>
      </c>
      <c r="B37" s="87"/>
      <c r="C37" s="87"/>
      <c r="D37" s="87"/>
      <c r="E37" s="87"/>
      <c r="F37" s="88"/>
      <c r="G37" s="61">
        <f>G34+D36</f>
        <v>18.688653755925515</v>
      </c>
      <c r="H37" s="62"/>
      <c r="I37" s="63"/>
      <c r="J37" s="77">
        <f>J36+J34</f>
        <v>18.688653755925515</v>
      </c>
      <c r="K37" s="77">
        <f t="shared" ref="K37:R37" si="9">K36+K34</f>
        <v>25002</v>
      </c>
      <c r="L37" s="77">
        <f t="shared" si="9"/>
        <v>181712.14918733519</v>
      </c>
      <c r="M37" s="77">
        <f t="shared" si="9"/>
        <v>192614.38079999998</v>
      </c>
      <c r="N37" s="77">
        <f t="shared" si="9"/>
        <v>0</v>
      </c>
      <c r="O37" s="77">
        <f t="shared" si="9"/>
        <v>0</v>
      </c>
      <c r="P37" s="77">
        <f t="shared" si="9"/>
        <v>0</v>
      </c>
      <c r="Q37" s="77">
        <f t="shared" si="9"/>
        <v>0</v>
      </c>
      <c r="R37" s="81">
        <f t="shared" si="9"/>
        <v>21.242547897529491</v>
      </c>
    </row>
    <row r="38" spans="1:18">
      <c r="A38" s="83"/>
      <c r="B38" s="83"/>
      <c r="C38" s="83"/>
      <c r="D38" s="83"/>
      <c r="E38" s="83"/>
      <c r="F38" s="83"/>
      <c r="G38" s="83"/>
      <c r="H38" s="83"/>
      <c r="I38" s="83"/>
    </row>
    <row r="39" spans="1:18" ht="13.15" customHeight="1">
      <c r="A39" s="20" t="s">
        <v>46</v>
      </c>
      <c r="B39" s="84" t="s">
        <v>58</v>
      </c>
      <c r="C39" s="84"/>
      <c r="D39" s="84"/>
      <c r="E39" s="84"/>
      <c r="F39" s="84"/>
      <c r="G39" s="84"/>
      <c r="H39" s="84"/>
      <c r="I39" s="84"/>
      <c r="K39" s="40"/>
      <c r="L39" s="40"/>
    </row>
    <row r="40" spans="1:18">
      <c r="A40" s="21"/>
      <c r="B40" s="84"/>
      <c r="C40" s="84"/>
      <c r="D40" s="84"/>
      <c r="E40" s="84"/>
      <c r="F40" s="84"/>
      <c r="G40" s="84"/>
      <c r="H40" s="84"/>
      <c r="I40" s="84"/>
      <c r="K40" s="41"/>
      <c r="L40" s="41"/>
    </row>
    <row r="41" spans="1:18" ht="29.25" customHeight="1">
      <c r="A41" s="21"/>
      <c r="B41" s="84"/>
      <c r="C41" s="84"/>
      <c r="D41" s="84"/>
      <c r="E41" s="84"/>
      <c r="F41" s="84"/>
      <c r="G41" s="84"/>
      <c r="H41" s="84"/>
      <c r="I41" s="84"/>
      <c r="K41" s="41"/>
      <c r="L41" s="41"/>
    </row>
    <row r="42" spans="1:18">
      <c r="A42" s="21"/>
      <c r="B42" s="21"/>
      <c r="C42" s="21"/>
      <c r="D42" s="21"/>
      <c r="E42" s="21"/>
      <c r="F42" s="22"/>
      <c r="G42" s="22"/>
      <c r="H42" s="41"/>
      <c r="I42" s="41"/>
      <c r="K42" s="41"/>
      <c r="L42" s="41"/>
    </row>
    <row r="43" spans="1:18" s="25" customFormat="1">
      <c r="A43" s="23"/>
      <c r="B43" s="24"/>
      <c r="C43" s="23"/>
      <c r="D43" s="24" t="s">
        <v>47</v>
      </c>
      <c r="F43" s="26"/>
      <c r="G43" s="26"/>
      <c r="H43" s="42"/>
      <c r="I43" s="42"/>
      <c r="J43" s="43"/>
      <c r="K43" s="42"/>
      <c r="L43" s="42"/>
      <c r="M43" s="43"/>
    </row>
    <row r="44" spans="1:18" s="25" customFormat="1" ht="37.9" customHeight="1">
      <c r="A44" s="23"/>
      <c r="B44" s="23"/>
      <c r="C44" s="23"/>
      <c r="D44" s="24"/>
      <c r="E44" s="23"/>
      <c r="F44" s="26"/>
      <c r="G44" s="26"/>
      <c r="H44" s="42"/>
      <c r="I44" s="42"/>
      <c r="J44" s="43"/>
      <c r="K44" s="42"/>
      <c r="L44" s="42"/>
      <c r="M44" s="43"/>
    </row>
  </sheetData>
  <mergeCells count="11">
    <mergeCell ref="A38:I38"/>
    <mergeCell ref="B39:I41"/>
    <mergeCell ref="A28:I28"/>
    <mergeCell ref="A37:F37"/>
    <mergeCell ref="A3:R4"/>
    <mergeCell ref="A6:I6"/>
    <mergeCell ref="A27:F27"/>
    <mergeCell ref="A35:I35"/>
    <mergeCell ref="K6:M6"/>
    <mergeCell ref="A33:F33"/>
    <mergeCell ref="A34:F34"/>
  </mergeCells>
  <pageMargins left="0.11811023622047245" right="0.11811023622047245" top="0.11811023622047245" bottom="0.11811023622047245" header="0.31496062992125984" footer="0.31496062992125984"/>
  <pageSetup paperSize="9" scale="50" orientation="portrait" r:id="rId1"/>
  <ignoredErrors>
    <ignoredError sqref="J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2023-01-11T11:46:29Z</dcterms:modified>
</cp:coreProperties>
</file>