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86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год!$A$1:$C$39</definedName>
    <definedName name="_xlnm.Print_Area" localSheetId="11">дек!$A$1:$G$47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ноя!$A$1:$G$47</definedName>
    <definedName name="_xlnm.Print_Area" localSheetId="9">окт!$A$1:$G$47</definedName>
    <definedName name="_xlnm.Print_Area" localSheetId="8">сен!$A$1:$G$47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C35" i="13" l="1"/>
  <c r="C5" i="13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28" i="54" s="1"/>
  <c r="G35" i="54" s="1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A33" i="52"/>
  <c r="G34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3" i="51"/>
  <c r="C36" i="13" s="1"/>
  <c r="G32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34" i="47"/>
  <c r="A33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A33" i="46"/>
  <c r="G34" i="46"/>
  <c r="G27" i="46"/>
  <c r="G26" i="46"/>
  <c r="G25" i="46"/>
  <c r="G24" i="46"/>
  <c r="D23" i="46"/>
  <c r="G23" i="46" s="1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4" i="45"/>
  <c r="G31" i="45"/>
  <c r="D23" i="45"/>
  <c r="G23" i="45" s="1"/>
  <c r="A33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28" i="45" l="1"/>
  <c r="G35" i="45" s="1"/>
  <c r="G28" i="47"/>
  <c r="G35" i="47" s="1"/>
  <c r="G28" i="51"/>
  <c r="G28" i="49"/>
  <c r="G35" i="49" s="1"/>
  <c r="G28" i="52"/>
  <c r="G35" i="52" s="1"/>
  <c r="G28" i="53"/>
  <c r="G35" i="53" s="1"/>
  <c r="G28" i="48"/>
  <c r="G35" i="48" s="1"/>
  <c r="G34" i="51"/>
  <c r="G35" i="51" s="1"/>
  <c r="G28" i="55"/>
  <c r="G35" i="55" s="1"/>
  <c r="G28" i="46"/>
  <c r="G35" i="46" s="1"/>
  <c r="G28" i="50"/>
  <c r="G35" i="50" s="1"/>
  <c r="C8" i="13"/>
  <c r="G31" i="44" l="1"/>
  <c r="C34" i="13" s="1"/>
  <c r="G34" i="44"/>
  <c r="A33" i="44" l="1"/>
  <c r="G35" i="44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C11" i="13" s="1"/>
  <c r="C37" i="13" l="1"/>
  <c r="C31" i="13" l="1"/>
  <c r="C38" i="13" s="1"/>
  <c r="C39" i="13" s="1"/>
  <c r="A36" i="13" l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<sst xmlns="http://schemas.openxmlformats.org/spreadsheetml/2006/main" count="1241" uniqueCount="113">
  <si>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</si>
  <si>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</si>
  <si>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</si>
  <si>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</si>
  <si>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</si>
  <si>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</si>
  <si>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</si>
  <si>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</si>
  <si>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</si>
  <si>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</si>
  <si>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</si>
  <si>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</si>
  <si>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</si>
  <si>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</si>
  <si>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</si>
  <si>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</si>
  <si>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</si>
  <si>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</si>
  <si>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</si>
  <si>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</si>
  <si>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</si>
  <si>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</si>
  <si>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</si>
  <si>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</si>
  <si>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</si>
  <si>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</si>
  <si>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</si>
  <si>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</si>
  <si>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</si>
  <si>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</si>
  <si>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</si>
  <si>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</si>
  <si>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</si>
  <si>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</si>
  <si>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</si>
  <si>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</si>
  <si>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</si>
  <si>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</si>
  <si>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</si>
  <si>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</si>
  <si>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</si>
  <si>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</si>
  <si>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</si>
  <si>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</si>
  <si>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</si>
  <si>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</si>
  <si>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</si>
  <si>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</si>
  <si>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</si>
  <si>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</si>
  <si>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</si>
  <si>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 №Н-3 от 01.01.2011  (далее – «Договор») услуги и (или) выполненные работы по содержанию и текущему ремонту общего имущества в  многоквартирном доме №3 расположенном по адресу г. Рязань ул. Новаторов (Приложение №1).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</si>
  <si>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</si>
  <si>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</si>
  <si>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</si>
  <si>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</si>
  <si>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</t>
  </si>
  <si>
    <t>Заказчик</t>
  </si>
  <si>
    <t>Шатрова В.К.</t>
  </si>
  <si>
    <t>Дежурство слесарей, электриков</t>
  </si>
  <si>
    <t>по графику</t>
  </si>
  <si>
    <t>Подметание прилегающей территории, содержание и уборка контейнерных площадок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</si>
  <si>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</si>
  <si>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Квашнин И.В.</t>
  </si>
  <si>
    <t>Собственники помещений в многоквартирном доме, расположенном по адресу: г. Рязань ул. Новаторов д. 3,  именуемые в дальнейшем “Заказчик”, в лице  Шатровой Валентины Константиновны, являющегося собственником квартиры № 121,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Устава, с другой стороны, совместно именуемые “Стороны”, составили настоящий Акт о нижеследующем:</t>
  </si>
  <si>
    <t xml:space="preserve"> смета, материалы</t>
  </si>
  <si>
    <t>Коммунальные ресурсы потребляемые в целях содержания общего имущества в многоквартирном доме (КРСОИ) с 01.07.2021</t>
  </si>
  <si>
    <t>Выполнено  услуг (работ) за 2022 год</t>
  </si>
  <si>
    <t>2. Всего за период с 01.01.2022 по 31.01.2022 года выполнено работ (оказано услуг) на общую сумму:</t>
  </si>
  <si>
    <t>Четыреста шестьдесят две тысячи четыреста восемьдесят рублей семь копеек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</si>
  <si>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</si>
  <si>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2022год</t>
  </si>
  <si>
    <t>Долг собственников помещений на 01.01.2023 г.</t>
  </si>
  <si>
    <t>Подано исковых заявлений за 2022 год (шт.)</t>
  </si>
  <si>
    <t>Остаток средств на 01.01.2023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</si>
  <si>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</si>
  <si>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</si>
  <si>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Двести восемь тысяч восемьсот сорок девять рублей семьдесят пять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</si>
  <si>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</si>
  <si>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</si>
  <si>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Двести двадцать две тысячи девятьсот семнадцать рублей шестьдесят пять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</si>
  <si>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</si>
  <si>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</si>
  <si>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Двести двадцать две тысячи шестьсот двенадцать рублей шестьдесят семь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</si>
  <si>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</si>
  <si>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</si>
  <si>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</si>
  <si>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</si>
  <si>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Четыреста шестьдесят одна тысяча восемьсот девяносто один рубль семьдесят шесть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</si>
  <si>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</si>
  <si>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</si>
  <si>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</si>
  <si>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Двести двадцать четыре тысячи триста сорок семь рублей четыре копейки</t>
  </si>
  <si>
    <t>Двести десять тысяч девятьсот восемьдесят четыре рубля тридцать три копейки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</si>
  <si>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</si>
  <si>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</si>
  <si>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</si>
  <si>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</si>
  <si>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Четыреста пять тысяч триста четырнадцать рублей тридцать одна копейка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</si>
  <si>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</si>
  <si>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</si>
  <si>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Двести двадцать девять тысяч тридцать два рубля тридцать восемь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</si>
  <si>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</si>
  <si>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</si>
  <si>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Двести двадцать три тысячи двести три рубля пятьдесят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</si>
  <si>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</si>
  <si>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</si>
  <si>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Двести тридцать девять тысяч двести сорок четыре рубля двадцать пять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</si>
  <si>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</si>
  <si>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</si>
  <si>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</si>
  <si>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Четыреста пятьдесят семь тысяч пятьсот сорок один рубль девяносто восемь копеек</t>
  </si>
  <si>
    <t>Доходы и расходы ООО КА "Ирбис"  по управлению и обслуживанию МКД ул. Новаторов д.3                               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</si>
</sst>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0" xfId="0" applyFont="1" applyAlignment="1"/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/>
    <xf numFmtId="0" fontId="11" fillId="0" borderId="3" xfId="0" applyFont="1" applyFill="1" applyBorder="1"/>
    <xf numFmtId="0" fontId="15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/>
    <xf numFmtId="4" fontId="1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4" fontId="0" fillId="2" borderId="0" xfId="0" applyNumberFormat="1" applyFill="1"/>
    <xf numFmtId="0" fontId="8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justify" wrapText="1"/>
    </xf>
    <xf numFmtId="4" fontId="0" fillId="2" borderId="0" xfId="0" applyNumberFormat="1" applyFill="1" applyAlignment="1"/>
    <xf numFmtId="0" fontId="11" fillId="2" borderId="0" xfId="0" applyFont="1" applyFill="1" applyAlignment="1"/>
    <xf numFmtId="4" fontId="11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14" fontId="21" fillId="0" borderId="0" xfId="0" applyNumberFormat="1" applyFont="1"/>
    <xf numFmtId="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 shrinkToFit="1"/>
    </xf>
    <xf numFmtId="0" fontId="0" fillId="0" borderId="0" xfId="0" applyAlignment="1">
      <alignment vertical="center" wrapText="1" shrinkToFi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12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C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62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44592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0.33</v>
      </c>
      <c r="E8" s="8">
        <v>11507.1</v>
      </c>
      <c r="F8" s="5" t="s">
        <v>11</v>
      </c>
      <c r="G8" s="9">
        <f>D8*E8</f>
        <v>3797.3430000000003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0.16</v>
      </c>
      <c r="E10" s="8">
        <v>11507.1</v>
      </c>
      <c r="F10" s="5" t="s">
        <v>11</v>
      </c>
      <c r="G10" s="9">
        <f t="shared" si="1"/>
        <v>1841.1360000000002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</v>
      </c>
      <c r="E13" s="8">
        <v>11507.1</v>
      </c>
      <c r="F13" s="5" t="s">
        <v>11</v>
      </c>
      <c r="G13" s="9">
        <f t="shared" si="1"/>
        <v>2301.42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0.18</v>
      </c>
      <c r="E14" s="8">
        <v>11507.1</v>
      </c>
      <c r="F14" s="5" t="s">
        <v>11</v>
      </c>
      <c r="G14" s="9">
        <f t="shared" si="1"/>
        <v>2071.2779999999998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0.19</v>
      </c>
      <c r="E15" s="8">
        <v>11507.1</v>
      </c>
      <c r="F15" s="5" t="s">
        <v>11</v>
      </c>
      <c r="G15" s="9">
        <f t="shared" si="1"/>
        <v>2186.3490000000002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0.52</v>
      </c>
      <c r="E16" s="8">
        <v>11507.1</v>
      </c>
      <c r="F16" s="11" t="s">
        <v>44</v>
      </c>
      <c r="G16" s="9">
        <f t="shared" si="1"/>
        <v>5983.692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0.44</v>
      </c>
      <c r="E17" s="8">
        <v>11507.1</v>
      </c>
      <c r="F17" s="11" t="s">
        <v>44</v>
      </c>
      <c r="G17" s="9">
        <f t="shared" si="1"/>
        <v>5063.1239999999998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0.52</v>
      </c>
      <c r="E20" s="8">
        <v>11507.1</v>
      </c>
      <c r="F20" s="5" t="s">
        <v>18</v>
      </c>
      <c r="G20" s="9">
        <f t="shared" si="1"/>
        <v>5983.692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1.48</v>
      </c>
      <c r="E21" s="8">
        <v>11507.1</v>
      </c>
      <c r="F21" s="11" t="s">
        <v>44</v>
      </c>
      <c r="G21" s="9">
        <f>D21*E21</f>
        <v>17030.508000000002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3.57</v>
      </c>
      <c r="E22" s="8">
        <v>11507.1</v>
      </c>
      <c r="F22" s="5" t="s">
        <v>33</v>
      </c>
      <c r="G22" s="9">
        <f t="shared" si="1"/>
        <v>41080.347000000002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v>6095.96</v>
      </c>
      <c r="E23" s="8">
        <v>6</v>
      </c>
      <c r="F23" s="11" t="s">
        <v>44</v>
      </c>
      <c r="G23" s="9">
        <f t="shared" si="1"/>
        <v>36575.760000000002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1.64</v>
      </c>
      <c r="E24" s="8">
        <v>11507.1</v>
      </c>
      <c r="F24" s="11" t="s">
        <v>44</v>
      </c>
      <c r="G24" s="9">
        <f t="shared" si="1"/>
        <v>18871.644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0.13</v>
      </c>
      <c r="E25" s="8">
        <v>11507.1</v>
      </c>
      <c r="F25" s="11" t="s">
        <v>44</v>
      </c>
      <c r="G25" s="9">
        <f t="shared" si="1"/>
        <v>1495.923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1.27</v>
      </c>
      <c r="E26" s="8">
        <v>11507.1</v>
      </c>
      <c r="F26" s="11" t="s">
        <v>44</v>
      </c>
      <c r="G26" s="9">
        <f t="shared" si="1"/>
        <v>14614.017</v>
      </c>
    </row>
    <row r="27" spans="1:7" s="3" customFormat="1" ht="63" x14ac:dyDescent="0.25">
      <c r="A27" s="4">
        <f t="shared" si="0"/>
        <v>20</v>
      </c>
      <c r="B27" s="20" t="s">
        <v>66</v>
      </c>
      <c r="C27" s="14" t="s">
        <v>10</v>
      </c>
      <c r="D27" s="15">
        <v>3.24</v>
      </c>
      <c r="E27" s="14">
        <v>11507.1</v>
      </c>
      <c r="F27" s="11" t="s">
        <v>21</v>
      </c>
      <c r="G27" s="9">
        <f t="shared" si="1"/>
        <v>37283.004000000001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v>199861.51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f>214415.3+48203.26</f>
        <v>262618.56</v>
      </c>
    </row>
    <row r="32" spans="1:7" s="3" customFormat="1" ht="36" hidden="1" customHeight="1" x14ac:dyDescent="0.25">
      <c r="A32" s="23">
        <v>2</v>
      </c>
      <c r="B32" s="20" t="s">
        <v>6</v>
      </c>
      <c r="C32" s="23" t="s">
        <v>7</v>
      </c>
      <c r="D32" s="15">
        <v>14.06</v>
      </c>
      <c r="E32" s="15">
        <v>6888</v>
      </c>
      <c r="F32" s="24" t="s">
        <v>60</v>
      </c>
      <c r="G32" s="27"/>
    </row>
    <row r="33" spans="1:19" s="3" customFormat="1" ht="33" hidden="1" customHeight="1" x14ac:dyDescent="0.25">
      <c r="A33" s="23">
        <f>A32+1</f>
        <v>3</v>
      </c>
      <c r="B33" s="20" t="s">
        <v>8</v>
      </c>
      <c r="C33" s="23" t="s">
        <v>7</v>
      </c>
      <c r="D33" s="15">
        <v>10.14</v>
      </c>
      <c r="E33" s="15">
        <v>6888</v>
      </c>
      <c r="F33" s="24" t="s">
        <v>60</v>
      </c>
      <c r="G33" s="27"/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214415.3+48203.26</f>
        <v>262618.56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462480.07</v>
      </c>
    </row>
    <row r="36" spans="1:19" ht="22.5" customHeight="1" x14ac:dyDescent="0.3">
      <c r="A36" s="91" t="s">
        <v>68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69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76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44620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66</v>
      </c>
      <c r="C27" s="14" t="s">
        <v>10</v>
      </c>
      <c r="D27" s="15">
        <v>3.24</v>
      </c>
      <c r="E27" s="14">
        <v>11507.1</v>
      </c>
      <c r="F27" s="11" t="s">
        <v>21</v>
      </c>
      <c r="G27" s="9">
        <f t="shared" si="1"/>
        <v>37283.004000000001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206387.65340000001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f>1053.4+1408.7</f>
        <v>2462.1000000000004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2462.1000000000004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208849.75340000002</v>
      </c>
    </row>
    <row r="36" spans="1:19" ht="22.5" customHeight="1" x14ac:dyDescent="0.3">
      <c r="A36" s="91" t="s">
        <v>75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77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3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79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44651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66</v>
      </c>
      <c r="C27" s="14" t="s">
        <v>10</v>
      </c>
      <c r="D27" s="15">
        <v>3.24</v>
      </c>
      <c r="E27" s="14">
        <v>11507.1</v>
      </c>
      <c r="F27" s="11" t="s">
        <v>21</v>
      </c>
      <c r="G27" s="9">
        <f t="shared" si="1"/>
        <v>37283.004000000001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206387.65340000001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16530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16530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222917.65340000001</v>
      </c>
    </row>
    <row r="36" spans="1:19" ht="22.5" customHeight="1" x14ac:dyDescent="0.3">
      <c r="A36" s="91" t="s">
        <v>78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80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82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44681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66</v>
      </c>
      <c r="C27" s="14" t="s">
        <v>10</v>
      </c>
      <c r="D27" s="15">
        <v>3.24</v>
      </c>
      <c r="E27" s="14">
        <v>11507.1</v>
      </c>
      <c r="F27" s="11" t="s">
        <v>21</v>
      </c>
      <c r="G27" s="9">
        <f t="shared" si="1"/>
        <v>37283.004000000001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206387.65340000001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16225.02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16225.02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222612.6734</v>
      </c>
    </row>
    <row r="36" spans="1:19" ht="22.5" customHeight="1" x14ac:dyDescent="0.3">
      <c r="A36" s="91" t="s">
        <v>81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83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85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44712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66</v>
      </c>
      <c r="C27" s="14" t="s">
        <v>10</v>
      </c>
      <c r="D27" s="15">
        <v>3.24</v>
      </c>
      <c r="E27" s="14">
        <v>11507.1</v>
      </c>
      <c r="F27" s="11" t="s">
        <v>21</v>
      </c>
      <c r="G27" s="9">
        <f t="shared" si="1"/>
        <v>37283.004000000001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206387.65340000001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255504.11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255504.11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461891.7634</v>
      </c>
    </row>
    <row r="36" spans="1:19" ht="22.5" customHeight="1" x14ac:dyDescent="0.3">
      <c r="A36" s="91" t="s">
        <v>84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88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3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87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44742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66</v>
      </c>
      <c r="C27" s="14" t="s">
        <v>10</v>
      </c>
      <c r="D27" s="15">
        <v>3.24</v>
      </c>
      <c r="E27" s="14">
        <v>11507.1</v>
      </c>
      <c r="F27" s="11" t="s">
        <v>21</v>
      </c>
      <c r="G27" s="9">
        <f t="shared" si="1"/>
        <v>37283.004000000001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206387.65340000001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17959.39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17959.39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224347.04340000002</v>
      </c>
    </row>
    <row r="36" spans="1:19" ht="22.5" customHeight="1" x14ac:dyDescent="0.3">
      <c r="A36" s="91" t="s">
        <v>86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92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3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89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44773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90</v>
      </c>
      <c r="C27" s="14" t="s">
        <v>10</v>
      </c>
      <c r="D27" s="15">
        <v>3.39</v>
      </c>
      <c r="E27" s="14">
        <v>11507.1</v>
      </c>
      <c r="F27" s="11" t="s">
        <v>21</v>
      </c>
      <c r="G27" s="9">
        <f t="shared" si="1"/>
        <v>39009.069000000003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208113.71840000001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2870.61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2870.61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210984.3284</v>
      </c>
    </row>
    <row r="36" spans="1:19" ht="22.5" customHeight="1" x14ac:dyDescent="0.3">
      <c r="A36" s="91" t="s">
        <v>91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93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3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96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44804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90</v>
      </c>
      <c r="C27" s="14" t="s">
        <v>10</v>
      </c>
      <c r="D27" s="15">
        <v>3.39</v>
      </c>
      <c r="E27" s="14">
        <v>11507.1</v>
      </c>
      <c r="F27" s="11" t="s">
        <v>21</v>
      </c>
      <c r="G27" s="9">
        <f t="shared" si="1"/>
        <v>39009.069000000003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208113.71840000001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23829.63</v>
      </c>
    </row>
    <row r="32" spans="1:7" s="3" customFormat="1" ht="36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f>D32*E32</f>
        <v>100702.56</v>
      </c>
    </row>
    <row r="33" spans="1:19" s="3" customFormat="1" ht="33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f>D33*E33</f>
        <v>72668.400000000009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197200.59000000003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405314.30840000004</v>
      </c>
    </row>
    <row r="36" spans="1:19" ht="22.5" customHeight="1" x14ac:dyDescent="0.3">
      <c r="A36" s="91" t="s">
        <v>97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98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99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44834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90</v>
      </c>
      <c r="C27" s="14" t="s">
        <v>10</v>
      </c>
      <c r="D27" s="15">
        <v>3.39</v>
      </c>
      <c r="E27" s="14">
        <v>11507.1</v>
      </c>
      <c r="F27" s="11" t="s">
        <v>21</v>
      </c>
      <c r="G27" s="9">
        <f t="shared" si="1"/>
        <v>39009.069000000003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208113.71840000001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20918.66</v>
      </c>
    </row>
    <row r="32" spans="1:7" s="3" customFormat="1" ht="36" hidden="1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hidden="1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20918.66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229032.37840000002</v>
      </c>
    </row>
    <row r="36" spans="1:19" ht="22.5" customHeight="1" x14ac:dyDescent="0.3">
      <c r="A36" s="91" t="s">
        <v>100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101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3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103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44865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90</v>
      </c>
      <c r="C27" s="14" t="s">
        <v>10</v>
      </c>
      <c r="D27" s="15">
        <v>3.39</v>
      </c>
      <c r="E27" s="14">
        <v>11507.1</v>
      </c>
      <c r="F27" s="11" t="s">
        <v>21</v>
      </c>
      <c r="G27" s="9">
        <f t="shared" si="1"/>
        <v>39009.069000000003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208113.71840000001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15089.78</v>
      </c>
    </row>
    <row r="32" spans="1:7" s="3" customFormat="1" ht="36" hidden="1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hidden="1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15089.78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223203.49840000001</v>
      </c>
    </row>
    <row r="36" spans="1:19" ht="22.5" customHeight="1" x14ac:dyDescent="0.3">
      <c r="A36" s="91" t="s">
        <v>102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104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106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44895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90</v>
      </c>
      <c r="C27" s="14" t="s">
        <v>10</v>
      </c>
      <c r="D27" s="15">
        <v>3.39</v>
      </c>
      <c r="E27" s="14">
        <v>11507.1</v>
      </c>
      <c r="F27" s="11" t="s">
        <v>21</v>
      </c>
      <c r="G27" s="9">
        <f t="shared" si="1"/>
        <v>39009.069000000003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208113.71840000001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31130.53</v>
      </c>
    </row>
    <row r="32" spans="1:7" s="3" customFormat="1" ht="36" hidden="1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hidden="1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31130.53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239244.24840000001</v>
      </c>
    </row>
    <row r="36" spans="1:19" ht="22.5" customHeight="1" x14ac:dyDescent="0.3">
      <c r="A36" s="91" t="s">
        <v>105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107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16" zoomScale="70" zoomScaleNormal="70" workbookViewId="0">
      <selection activeCell="G31" sqref="G31"/>
    </sheetView>
  </sheetViews>
  <sheetFormatPr defaultRowHeight="15.75" x14ac:dyDescent="0.25"/>
  <cols>
    <col min="1" max="1" width="7.42578125" style="1" customWidth="1"/>
    <col min="2" max="2" width="48" style="1" customWidth="1"/>
    <col min="3" max="3" width="30.28515625" style="1" customWidth="1"/>
    <col min="4" max="4" width="10" style="1" customWidth="1"/>
    <col min="5" max="5" width="12.42578125" style="1" customWidth="1"/>
    <col min="6" max="6" width="36.5703125" style="17" customWidth="1"/>
    <col min="7" max="7" width="24.5703125" style="1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A1" s="30"/>
      <c r="B1" s="30"/>
      <c r="C1" s="30"/>
      <c r="D1" s="30"/>
      <c r="E1" s="30"/>
      <c r="F1" s="2"/>
      <c r="G1" s="30"/>
      <c r="H1" s="30"/>
    </row>
    <row r="2" spans="1:8" ht="40.5" customHeight="1" x14ac:dyDescent="0.25">
      <c r="A2" s="30"/>
      <c r="B2" s="81" t="s">
        <v>110</v>
      </c>
      <c r="C2" s="82"/>
      <c r="D2" s="82"/>
      <c r="E2" s="82"/>
      <c r="F2" s="82"/>
      <c r="G2" s="82"/>
      <c r="H2" s="30"/>
    </row>
    <row r="3" spans="1:8" s="3" customFormat="1" x14ac:dyDescent="0.25">
      <c r="A3" s="31"/>
      <c r="B3" s="34" t="s">
        <v>50</v>
      </c>
      <c r="C3" s="35"/>
      <c r="D3" s="35"/>
      <c r="E3" s="35"/>
      <c r="F3" s="35"/>
      <c r="G3" s="70">
        <v>44926</v>
      </c>
      <c r="H3" s="32"/>
    </row>
    <row r="4" spans="1:8" s="3" customFormat="1" x14ac:dyDescent="0.25">
      <c r="A4" s="31"/>
      <c r="B4" s="31"/>
      <c r="C4" s="31"/>
      <c r="D4" s="31"/>
      <c r="E4" s="31"/>
      <c r="F4" s="31"/>
      <c r="G4" s="31"/>
      <c r="H4" s="32"/>
    </row>
    <row r="5" spans="1:8" s="3" customFormat="1" ht="94.5" customHeight="1" x14ac:dyDescent="0.25">
      <c r="A5" s="83" t="s">
        <v>64</v>
      </c>
      <c r="B5" s="84"/>
      <c r="C5" s="84"/>
      <c r="D5" s="84"/>
      <c r="E5" s="84"/>
      <c r="F5" s="84"/>
      <c r="G5" s="84"/>
      <c r="H5" s="32"/>
    </row>
    <row r="6" spans="1:8" ht="82.5" customHeight="1" x14ac:dyDescent="0.25">
      <c r="A6" s="85" t="s">
        <v>51</v>
      </c>
      <c r="B6" s="86"/>
      <c r="C6" s="86"/>
      <c r="D6" s="86"/>
      <c r="E6" s="86"/>
      <c r="F6" s="86"/>
      <c r="G6" s="86"/>
      <c r="H6" s="30"/>
    </row>
    <row r="7" spans="1:8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  <c r="H7" s="18"/>
    </row>
    <row r="8" spans="1:8" ht="55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11507.1</v>
      </c>
      <c r="F8" s="5" t="s">
        <v>11</v>
      </c>
      <c r="G8" s="9">
        <f>D8*E8</f>
        <v>3912.4140000000002</v>
      </c>
    </row>
    <row r="9" spans="1:8" ht="38.25" customHeight="1" x14ac:dyDescent="0.25">
      <c r="A9" s="4">
        <f t="shared" ref="A9:A27" si="0">A8+1</f>
        <v>2</v>
      </c>
      <c r="B9" s="20" t="s">
        <v>45</v>
      </c>
      <c r="C9" s="4" t="s">
        <v>10</v>
      </c>
      <c r="D9" s="8">
        <v>0.08</v>
      </c>
      <c r="E9" s="8">
        <v>11507.1</v>
      </c>
      <c r="F9" s="5" t="s">
        <v>11</v>
      </c>
      <c r="G9" s="9">
        <f t="shared" ref="G9:G27" si="1">D9*E9</f>
        <v>920.5680000000001</v>
      </c>
    </row>
    <row r="10" spans="1:8" ht="52.5" customHeight="1" x14ac:dyDescent="0.25">
      <c r="A10" s="4">
        <f t="shared" si="0"/>
        <v>3</v>
      </c>
      <c r="B10" s="20" t="s">
        <v>13</v>
      </c>
      <c r="C10" s="4" t="s">
        <v>12</v>
      </c>
      <c r="D10" s="8">
        <v>0.17</v>
      </c>
      <c r="E10" s="8">
        <v>11507.1</v>
      </c>
      <c r="F10" s="5" t="s">
        <v>11</v>
      </c>
      <c r="G10" s="9">
        <f t="shared" si="1"/>
        <v>1956.2070000000001</v>
      </c>
    </row>
    <row r="11" spans="1:8" ht="42.75" customHeight="1" x14ac:dyDescent="0.25">
      <c r="A11" s="4">
        <f t="shared" si="0"/>
        <v>4</v>
      </c>
      <c r="B11" s="20" t="s">
        <v>14</v>
      </c>
      <c r="C11" s="4" t="s">
        <v>15</v>
      </c>
      <c r="D11" s="8">
        <v>7.0000000000000007E-2</v>
      </c>
      <c r="E11" s="8">
        <v>11507.1</v>
      </c>
      <c r="F11" s="5" t="s">
        <v>11</v>
      </c>
      <c r="G11" s="9">
        <f t="shared" si="1"/>
        <v>805.49700000000007</v>
      </c>
    </row>
    <row r="12" spans="1:8" ht="75.75" customHeight="1" x14ac:dyDescent="0.25">
      <c r="A12" s="4">
        <f t="shared" si="0"/>
        <v>5</v>
      </c>
      <c r="B12" s="20" t="s">
        <v>16</v>
      </c>
      <c r="C12" s="4" t="s">
        <v>17</v>
      </c>
      <c r="D12" s="8">
        <v>0.04</v>
      </c>
      <c r="E12" s="8">
        <v>11507.1</v>
      </c>
      <c r="F12" s="5" t="s">
        <v>11</v>
      </c>
      <c r="G12" s="9">
        <f t="shared" si="1"/>
        <v>460.28400000000005</v>
      </c>
    </row>
    <row r="13" spans="1:8" ht="54.75" customHeight="1" x14ac:dyDescent="0.25">
      <c r="A13" s="4">
        <f t="shared" si="0"/>
        <v>6</v>
      </c>
      <c r="B13" s="20" t="s">
        <v>19</v>
      </c>
      <c r="C13" s="4" t="s">
        <v>20</v>
      </c>
      <c r="D13" s="8">
        <v>0.21</v>
      </c>
      <c r="E13" s="8">
        <v>11507.1</v>
      </c>
      <c r="F13" s="5" t="s">
        <v>11</v>
      </c>
      <c r="G13" s="9">
        <f t="shared" si="1"/>
        <v>2416.491</v>
      </c>
    </row>
    <row r="14" spans="1:8" ht="40.5" customHeight="1" x14ac:dyDescent="0.25">
      <c r="A14" s="4">
        <f t="shared" si="0"/>
        <v>7</v>
      </c>
      <c r="B14" s="20" t="s">
        <v>46</v>
      </c>
      <c r="C14" s="4" t="s">
        <v>22</v>
      </c>
      <c r="D14" s="8">
        <v>0.19</v>
      </c>
      <c r="E14" s="8">
        <v>11507.1</v>
      </c>
      <c r="F14" s="5" t="s">
        <v>11</v>
      </c>
      <c r="G14" s="9">
        <f t="shared" si="1"/>
        <v>2186.3490000000002</v>
      </c>
    </row>
    <row r="15" spans="1:8" ht="49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11507.1</v>
      </c>
      <c r="F15" s="5" t="s">
        <v>11</v>
      </c>
      <c r="G15" s="9">
        <f t="shared" si="1"/>
        <v>2301.42</v>
      </c>
    </row>
    <row r="16" spans="1:8" ht="31.5" x14ac:dyDescent="0.25">
      <c r="A16" s="4">
        <f t="shared" si="0"/>
        <v>9</v>
      </c>
      <c r="B16" s="7" t="s">
        <v>47</v>
      </c>
      <c r="C16" s="4" t="s">
        <v>10</v>
      </c>
      <c r="D16" s="8">
        <v>0.54</v>
      </c>
      <c r="E16" s="8">
        <v>11507.1</v>
      </c>
      <c r="F16" s="11" t="s">
        <v>44</v>
      </c>
      <c r="G16" s="9">
        <f t="shared" si="1"/>
        <v>6213.8340000000007</v>
      </c>
    </row>
    <row r="17" spans="1:7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11507.1</v>
      </c>
      <c r="F17" s="11" t="s">
        <v>44</v>
      </c>
      <c r="G17" s="9">
        <f t="shared" si="1"/>
        <v>5293.2660000000005</v>
      </c>
    </row>
    <row r="18" spans="1:7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11507.1</v>
      </c>
      <c r="F18" s="5" t="s">
        <v>26</v>
      </c>
      <c r="G18" s="9">
        <f t="shared" si="1"/>
        <v>575.35500000000002</v>
      </c>
    </row>
    <row r="19" spans="1:7" ht="54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11507.1</v>
      </c>
      <c r="F19" s="5" t="s">
        <v>28</v>
      </c>
      <c r="G19" s="9">
        <f t="shared" si="1"/>
        <v>920.5680000000001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0.54</v>
      </c>
      <c r="E20" s="8">
        <v>11507.1</v>
      </c>
      <c r="F20" s="5" t="s">
        <v>18</v>
      </c>
      <c r="G20" s="9">
        <f t="shared" si="1"/>
        <v>6213.8340000000007</v>
      </c>
    </row>
    <row r="21" spans="1:7" x14ac:dyDescent="0.25">
      <c r="A21" s="4">
        <f t="shared" si="0"/>
        <v>14</v>
      </c>
      <c r="B21" s="21" t="s">
        <v>43</v>
      </c>
      <c r="C21" s="4" t="s">
        <v>31</v>
      </c>
      <c r="D21" s="8">
        <v>1.54</v>
      </c>
      <c r="E21" s="8">
        <v>11507.1</v>
      </c>
      <c r="F21" s="11" t="s">
        <v>44</v>
      </c>
      <c r="G21" s="9">
        <f>D21*E21</f>
        <v>17720.934000000001</v>
      </c>
    </row>
    <row r="22" spans="1:7" ht="47.25" x14ac:dyDescent="0.25">
      <c r="A22" s="4">
        <f t="shared" si="0"/>
        <v>15</v>
      </c>
      <c r="B22" s="21" t="s">
        <v>61</v>
      </c>
      <c r="C22" s="4" t="s">
        <v>32</v>
      </c>
      <c r="D22" s="8">
        <v>3.71</v>
      </c>
      <c r="E22" s="8">
        <v>11507.1</v>
      </c>
      <c r="F22" s="5" t="s">
        <v>33</v>
      </c>
      <c r="G22" s="9">
        <f t="shared" si="1"/>
        <v>42691.341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6</v>
      </c>
      <c r="F23" s="11" t="s">
        <v>44</v>
      </c>
      <c r="G23" s="9">
        <f t="shared" si="1"/>
        <v>38038.790400000005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11507.1</v>
      </c>
      <c r="F24" s="11" t="s">
        <v>44</v>
      </c>
      <c r="G24" s="9">
        <f t="shared" si="1"/>
        <v>19677.141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11507.1</v>
      </c>
      <c r="F25" s="11" t="s">
        <v>44</v>
      </c>
      <c r="G25" s="9">
        <f t="shared" si="1"/>
        <v>1610.9940000000001</v>
      </c>
    </row>
    <row r="26" spans="1:7" ht="31.5" x14ac:dyDescent="0.25">
      <c r="A26" s="4">
        <f t="shared" si="0"/>
        <v>19</v>
      </c>
      <c r="B26" s="19" t="s">
        <v>39</v>
      </c>
      <c r="C26" s="10" t="s">
        <v>10</v>
      </c>
      <c r="D26" s="8">
        <v>1.32</v>
      </c>
      <c r="E26" s="8">
        <v>11507.1</v>
      </c>
      <c r="F26" s="11" t="s">
        <v>44</v>
      </c>
      <c r="G26" s="9">
        <f t="shared" si="1"/>
        <v>15189.372000000001</v>
      </c>
    </row>
    <row r="27" spans="1:7" s="3" customFormat="1" ht="63" x14ac:dyDescent="0.25">
      <c r="A27" s="4">
        <f t="shared" si="0"/>
        <v>20</v>
      </c>
      <c r="B27" s="20" t="s">
        <v>109</v>
      </c>
      <c r="C27" s="14" t="s">
        <v>10</v>
      </c>
      <c r="D27" s="15">
        <v>3.68</v>
      </c>
      <c r="E27" s="14">
        <v>11507.1</v>
      </c>
      <c r="F27" s="11" t="s">
        <v>21</v>
      </c>
      <c r="G27" s="9">
        <f t="shared" si="1"/>
        <v>42346.128000000004</v>
      </c>
    </row>
    <row r="28" spans="1:7" s="22" customFormat="1" x14ac:dyDescent="0.25">
      <c r="A28" s="87" t="s">
        <v>42</v>
      </c>
      <c r="B28" s="88"/>
      <c r="C28" s="87"/>
      <c r="D28" s="87"/>
      <c r="E28" s="87"/>
      <c r="F28" s="87"/>
      <c r="G28" s="29">
        <f>SUM(G8:G27)-0.01</f>
        <v>211450.77739999999</v>
      </c>
    </row>
    <row r="29" spans="1:7" s="3" customFormat="1" x14ac:dyDescent="0.25">
      <c r="A29" s="89" t="s">
        <v>41</v>
      </c>
      <c r="B29" s="89"/>
      <c r="C29" s="89"/>
      <c r="D29" s="89"/>
      <c r="E29" s="89"/>
      <c r="F29" s="89"/>
      <c r="G29" s="89"/>
    </row>
    <row r="30" spans="1:7" s="3" customFormat="1" ht="44.25" customHeight="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4</v>
      </c>
      <c r="F30" s="24" t="s">
        <v>48</v>
      </c>
      <c r="G30" s="23" t="s">
        <v>5</v>
      </c>
    </row>
    <row r="31" spans="1:7" s="3" customFormat="1" ht="28.15" customHeight="1" x14ac:dyDescent="0.25">
      <c r="A31" s="23">
        <v>1</v>
      </c>
      <c r="B31" s="25" t="s">
        <v>41</v>
      </c>
      <c r="C31" s="26"/>
      <c r="D31" s="15"/>
      <c r="E31" s="23"/>
      <c r="F31" s="24" t="s">
        <v>65</v>
      </c>
      <c r="G31" s="9">
        <v>246091.2</v>
      </c>
    </row>
    <row r="32" spans="1:7" s="3" customFormat="1" ht="36" hidden="1" customHeight="1" x14ac:dyDescent="0.25">
      <c r="A32" s="23">
        <v>2</v>
      </c>
      <c r="B32" s="20" t="s">
        <v>6</v>
      </c>
      <c r="C32" s="23" t="s">
        <v>7</v>
      </c>
      <c r="D32" s="15">
        <v>14.62</v>
      </c>
      <c r="E32" s="15">
        <v>6888</v>
      </c>
      <c r="F32" s="24" t="s">
        <v>60</v>
      </c>
      <c r="G32" s="27">
        <v>0</v>
      </c>
    </row>
    <row r="33" spans="1:19" s="3" customFormat="1" ht="33" hidden="1" customHeight="1" x14ac:dyDescent="0.25">
      <c r="A33" s="23">
        <f>A32+1</f>
        <v>3</v>
      </c>
      <c r="B33" s="20" t="s">
        <v>8</v>
      </c>
      <c r="C33" s="23" t="s">
        <v>7</v>
      </c>
      <c r="D33" s="15">
        <v>10.55</v>
      </c>
      <c r="E33" s="15">
        <v>6888</v>
      </c>
      <c r="F33" s="24" t="s">
        <v>60</v>
      </c>
      <c r="G33" s="27">
        <v>0</v>
      </c>
    </row>
    <row r="34" spans="1:19" s="28" customFormat="1" x14ac:dyDescent="0.25">
      <c r="A34" s="90" t="s">
        <v>42</v>
      </c>
      <c r="B34" s="90"/>
      <c r="C34" s="90"/>
      <c r="D34" s="90"/>
      <c r="E34" s="90"/>
      <c r="F34" s="90"/>
      <c r="G34" s="36">
        <f>SUM(G31:G33)</f>
        <v>246091.2</v>
      </c>
    </row>
    <row r="35" spans="1:19" s="22" customFormat="1" x14ac:dyDescent="0.25">
      <c r="A35" s="87" t="s">
        <v>49</v>
      </c>
      <c r="B35" s="87"/>
      <c r="C35" s="87"/>
      <c r="D35" s="87"/>
      <c r="E35" s="87"/>
      <c r="F35" s="87"/>
      <c r="G35" s="29">
        <f>G28+G34</f>
        <v>457541.97739999997</v>
      </c>
    </row>
    <row r="36" spans="1:19" ht="22.5" customHeight="1" x14ac:dyDescent="0.3">
      <c r="A36" s="91" t="s">
        <v>108</v>
      </c>
      <c r="B36" s="92"/>
      <c r="C36" s="92"/>
      <c r="D36" s="92"/>
      <c r="E36" s="92"/>
      <c r="F36" s="92"/>
      <c r="G36" s="9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23.25" customHeight="1" x14ac:dyDescent="0.3">
      <c r="A37" s="91" t="s">
        <v>111</v>
      </c>
      <c r="B37" s="80"/>
      <c r="C37" s="80"/>
      <c r="D37" s="80"/>
      <c r="E37" s="80"/>
      <c r="F37" s="80"/>
      <c r="G37" s="8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1.75" customHeight="1" x14ac:dyDescent="0.3">
      <c r="A38" s="79" t="s">
        <v>52</v>
      </c>
      <c r="B38" s="80"/>
      <c r="C38" s="80"/>
      <c r="D38" s="80"/>
      <c r="E38" s="80"/>
      <c r="F38" s="80"/>
      <c r="G38" s="8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9" ht="24.75" customHeight="1" x14ac:dyDescent="0.3">
      <c r="A39" s="79" t="s">
        <v>53</v>
      </c>
      <c r="B39" s="80"/>
      <c r="C39" s="80"/>
      <c r="D39" s="80"/>
      <c r="E39" s="80"/>
      <c r="F39" s="80"/>
      <c r="G39" s="8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19" ht="25.5" customHeight="1" x14ac:dyDescent="0.3">
      <c r="A40" s="79" t="s">
        <v>54</v>
      </c>
      <c r="B40" s="80"/>
      <c r="C40" s="80"/>
      <c r="D40" s="80"/>
      <c r="E40" s="80"/>
      <c r="F40" s="80"/>
      <c r="G40" s="8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s="16" customFormat="1" x14ac:dyDescent="0.25">
      <c r="A41" s="37"/>
      <c r="B41" s="37"/>
      <c r="C41" s="37"/>
      <c r="D41" s="37"/>
      <c r="E41" s="37"/>
      <c r="F41" s="38"/>
      <c r="G41" s="39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16" customFormat="1" ht="21.75" customHeight="1" x14ac:dyDescent="0.3">
      <c r="A42" s="40"/>
      <c r="B42" s="40"/>
      <c r="C42" s="40" t="s">
        <v>55</v>
      </c>
      <c r="D42" s="40"/>
      <c r="E42" s="40"/>
      <c r="F42" s="41"/>
      <c r="G42" s="42"/>
      <c r="H42" s="43"/>
      <c r="I42" s="4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8.75" x14ac:dyDescent="0.3">
      <c r="A43" s="40"/>
      <c r="B43" s="40"/>
      <c r="C43" s="40"/>
      <c r="D43" s="40"/>
      <c r="E43" s="40"/>
      <c r="F43" s="41"/>
      <c r="G43" s="42"/>
      <c r="H43" s="44"/>
      <c r="I43" s="44"/>
    </row>
    <row r="44" spans="1:19" ht="18.75" x14ac:dyDescent="0.3">
      <c r="A44" s="40"/>
      <c r="B44" s="40" t="s">
        <v>56</v>
      </c>
      <c r="C44" s="40" t="s">
        <v>63</v>
      </c>
      <c r="D44" s="40"/>
      <c r="E44" s="40"/>
      <c r="F44" s="45"/>
      <c r="G44" s="42"/>
      <c r="H44" s="44"/>
      <c r="I44" s="44"/>
    </row>
    <row r="45" spans="1:19" ht="18.75" x14ac:dyDescent="0.3">
      <c r="A45" s="40"/>
      <c r="B45" s="40"/>
      <c r="C45" s="40"/>
      <c r="D45" s="40"/>
      <c r="E45" s="40"/>
      <c r="F45" s="41"/>
      <c r="G45" s="42"/>
      <c r="H45" s="44"/>
      <c r="I45" s="44"/>
    </row>
    <row r="46" spans="1:19" ht="18.75" x14ac:dyDescent="0.3">
      <c r="A46" s="40"/>
      <c r="B46" s="40" t="s">
        <v>57</v>
      </c>
      <c r="C46" s="40" t="s">
        <v>58</v>
      </c>
      <c r="D46" s="40"/>
      <c r="E46" s="40"/>
      <c r="F46" s="45"/>
      <c r="G46" s="42"/>
      <c r="H46" s="44"/>
      <c r="I46" s="44"/>
    </row>
    <row r="47" spans="1:19" ht="18" x14ac:dyDescent="0.25">
      <c r="A47" s="44"/>
      <c r="B47" s="44"/>
      <c r="C47" s="44"/>
      <c r="D47" s="44"/>
      <c r="E47" s="44"/>
      <c r="F47" s="46"/>
      <c r="G47" s="44"/>
      <c r="H47" s="44"/>
      <c r="I47" s="44"/>
    </row>
    <row r="48" spans="1:19" ht="18" x14ac:dyDescent="0.25">
      <c r="A48" s="44"/>
      <c r="B48" s="44"/>
      <c r="C48" s="44"/>
      <c r="D48" s="44"/>
      <c r="E48" s="44"/>
      <c r="F48" s="46"/>
      <c r="G48" s="44"/>
      <c r="H48" s="44"/>
      <c r="I48" s="44"/>
    </row>
    <row r="49" spans="1:9" ht="18" x14ac:dyDescent="0.25">
      <c r="A49" s="44"/>
      <c r="B49" s="44"/>
      <c r="C49" s="44"/>
      <c r="D49" s="44"/>
      <c r="E49" s="44"/>
      <c r="F49" s="46"/>
      <c r="G49" s="44"/>
      <c r="H49" s="44"/>
      <c r="I49" s="44"/>
    </row>
    <row r="50" spans="1:9" ht="18" x14ac:dyDescent="0.25">
      <c r="A50" s="44"/>
      <c r="B50" s="44"/>
      <c r="C50" s="44"/>
      <c r="D50" s="44"/>
      <c r="E50" s="44"/>
      <c r="F50" s="46"/>
      <c r="G50" s="44"/>
      <c r="H50" s="44"/>
      <c r="I50" s="44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59055118110236227" right="0.11811023622047245" top="0.27559055118110237" bottom="0.19685039370078741" header="0.15748031496062992" footer="0.15748031496062992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70" zoomScaleNormal="85" zoomScaleSheetLayoutView="70" workbookViewId="0">
      <selection activeCell="C10" sqref="C10"/>
    </sheetView>
  </sheetViews>
  <sheetFormatPr defaultRowHeight="15" x14ac:dyDescent="0.25"/>
  <cols>
    <col min="1" max="1" width="9.28515625" style="58" bestFit="1" customWidth="1"/>
    <col min="2" max="2" width="125" style="58" customWidth="1"/>
    <col min="3" max="3" width="37.5703125" style="77" customWidth="1"/>
    <col min="4" max="16384" width="9.140625" style="58"/>
  </cols>
  <sheetData>
    <row r="1" spans="1:3" s="52" customFormat="1" ht="15.75" x14ac:dyDescent="0.25">
      <c r="A1" s="32"/>
      <c r="B1" s="32"/>
      <c r="C1" s="51"/>
    </row>
    <row r="2" spans="1:3" s="52" customFormat="1" ht="36.75" customHeight="1" x14ac:dyDescent="0.25">
      <c r="A2" s="32"/>
      <c r="B2" s="96" t="s">
        <v>112</v>
      </c>
      <c r="C2" s="97"/>
    </row>
    <row r="3" spans="1:3" s="52" customFormat="1" ht="15.75" x14ac:dyDescent="0.25">
      <c r="A3" s="31"/>
      <c r="B3" s="34"/>
      <c r="C3" s="73"/>
    </row>
    <row r="4" spans="1:3" s="52" customFormat="1" ht="32.450000000000003" customHeight="1" x14ac:dyDescent="0.25">
      <c r="A4" s="53">
        <v>1</v>
      </c>
      <c r="B4" s="54" t="s">
        <v>70</v>
      </c>
      <c r="C4" s="74">
        <v>2840801.37</v>
      </c>
    </row>
    <row r="5" spans="1:3" s="52" customFormat="1" ht="32.450000000000003" customHeight="1" x14ac:dyDescent="0.25">
      <c r="A5" s="53">
        <v>2</v>
      </c>
      <c r="B5" s="54" t="s">
        <v>94</v>
      </c>
      <c r="C5" s="74">
        <f>1600*12</f>
        <v>19200</v>
      </c>
    </row>
    <row r="6" spans="1:3" s="52" customFormat="1" ht="32.450000000000003" customHeight="1" x14ac:dyDescent="0.25">
      <c r="A6" s="53">
        <v>3</v>
      </c>
      <c r="B6" s="54" t="s">
        <v>95</v>
      </c>
      <c r="C6" s="74">
        <v>18400</v>
      </c>
    </row>
    <row r="7" spans="1:3" s="52" customFormat="1" ht="41.25" customHeight="1" x14ac:dyDescent="0.25">
      <c r="A7" s="55">
        <v>4</v>
      </c>
      <c r="B7" s="54" t="s">
        <v>71</v>
      </c>
      <c r="C7" s="71">
        <v>2819580.86</v>
      </c>
    </row>
    <row r="8" spans="1:3" s="52" customFormat="1" ht="66.75" customHeight="1" x14ac:dyDescent="0.25">
      <c r="A8" s="55">
        <v>5</v>
      </c>
      <c r="B8" s="54" t="s">
        <v>72</v>
      </c>
      <c r="C8" s="71">
        <f>C4-C7</f>
        <v>21220.510000000242</v>
      </c>
    </row>
    <row r="9" spans="1:3" s="56" customFormat="1" ht="36" customHeight="1" x14ac:dyDescent="0.25">
      <c r="A9" s="55">
        <v>6</v>
      </c>
      <c r="B9" s="54" t="s">
        <v>73</v>
      </c>
      <c r="C9" s="72">
        <v>10</v>
      </c>
    </row>
    <row r="10" spans="1:3" ht="31.5" x14ac:dyDescent="0.25">
      <c r="A10" s="47" t="s">
        <v>0</v>
      </c>
      <c r="B10" s="47" t="s">
        <v>1</v>
      </c>
      <c r="C10" s="57" t="s">
        <v>67</v>
      </c>
    </row>
    <row r="11" spans="1:3" ht="50.25" customHeight="1" x14ac:dyDescent="0.25">
      <c r="A11" s="23">
        <v>1</v>
      </c>
      <c r="B11" s="20" t="s">
        <v>9</v>
      </c>
      <c r="C11" s="27">
        <f>янв!G8+фев!G8+мар!G8+апр!G8+май!G8+июнь!G8+июль!G8+авг!G8+сен!G8+окт!G8+ноя!G8+дек!G8</f>
        <v>46833.89699999999</v>
      </c>
    </row>
    <row r="12" spans="1:3" ht="35.25" customHeight="1" x14ac:dyDescent="0.25">
      <c r="A12" s="23">
        <f t="shared" ref="A12:A30" si="0">A11+1</f>
        <v>2</v>
      </c>
      <c r="B12" s="20" t="s">
        <v>45</v>
      </c>
      <c r="C12" s="27">
        <f>янв!G9+фев!G9+мар!G9+апр!G9+май!G9+июнь!G9+июль!G9+авг!G9+сен!G9+окт!G9+ноя!G9+дек!G9</f>
        <v>11046.815999999999</v>
      </c>
    </row>
    <row r="13" spans="1:3" ht="42" customHeight="1" x14ac:dyDescent="0.25">
      <c r="A13" s="23">
        <f t="shared" si="0"/>
        <v>3</v>
      </c>
      <c r="B13" s="20" t="s">
        <v>13</v>
      </c>
      <c r="C13" s="27">
        <f>янв!G10+фев!G10+мар!G10+апр!G10+май!G10+июнь!G10+июль!G10+авг!G10+сен!G10+окт!G10+ноя!G10+дек!G10</f>
        <v>23359.412999999997</v>
      </c>
    </row>
    <row r="14" spans="1:3" ht="51" customHeight="1" x14ac:dyDescent="0.25">
      <c r="A14" s="23">
        <f t="shared" si="0"/>
        <v>4</v>
      </c>
      <c r="B14" s="20" t="s">
        <v>14</v>
      </c>
      <c r="C14" s="27">
        <f>янв!G11+фев!G11+мар!G11+апр!G11+май!G11+июнь!G11+июль!G11+авг!G11+сен!G11+окт!G11+ноя!G11+дек!G11</f>
        <v>9665.9640000000018</v>
      </c>
    </row>
    <row r="15" spans="1:3" ht="42.75" customHeight="1" x14ac:dyDescent="0.25">
      <c r="A15" s="23">
        <f t="shared" si="0"/>
        <v>5</v>
      </c>
      <c r="B15" s="20" t="s">
        <v>16</v>
      </c>
      <c r="C15" s="27">
        <f>янв!G12+фев!G12+мар!G12+апр!G12+май!G12+июнь!G12+июль!G12+авг!G12+сен!G12+окт!G12+ноя!G12+дек!G12</f>
        <v>5523.4079999999994</v>
      </c>
    </row>
    <row r="16" spans="1:3" ht="40.5" customHeight="1" x14ac:dyDescent="0.25">
      <c r="A16" s="23">
        <f t="shared" si="0"/>
        <v>6</v>
      </c>
      <c r="B16" s="20" t="s">
        <v>19</v>
      </c>
      <c r="C16" s="27">
        <f>янв!G13+фев!G13+мар!G13+апр!G13+май!G13+июнь!G13+июль!G13+авг!G13+сен!G13+окт!G13+ноя!G13+дек!G13</f>
        <v>28882.821000000011</v>
      </c>
    </row>
    <row r="17" spans="1:3" ht="37.5" customHeight="1" x14ac:dyDescent="0.25">
      <c r="A17" s="23">
        <f t="shared" si="0"/>
        <v>7</v>
      </c>
      <c r="B17" s="20" t="s">
        <v>46</v>
      </c>
      <c r="C17" s="27">
        <f>янв!G14+фев!G14+мар!G14+апр!G14+май!G14+июнь!G14+июль!G14+авг!G14+сен!G14+окт!G14+ноя!G14+дек!G14</f>
        <v>26121.117000000006</v>
      </c>
    </row>
    <row r="18" spans="1:3" ht="48" customHeight="1" x14ac:dyDescent="0.25">
      <c r="A18" s="23">
        <f t="shared" si="0"/>
        <v>8</v>
      </c>
      <c r="B18" s="20" t="s">
        <v>23</v>
      </c>
      <c r="C18" s="27">
        <f>янв!G15+фев!G15+мар!G15+апр!G15+май!G15+июнь!G15+июль!G15+авг!G15+сен!G15+окт!G15+ноя!G15+дек!G15</f>
        <v>27501.968999999997</v>
      </c>
    </row>
    <row r="19" spans="1:3" ht="39" customHeight="1" x14ac:dyDescent="0.25">
      <c r="A19" s="23">
        <f t="shared" si="0"/>
        <v>9</v>
      </c>
      <c r="B19" s="20" t="s">
        <v>47</v>
      </c>
      <c r="C19" s="27">
        <f>янв!G16+фев!G16+мар!G16+апр!G16+май!G16+июнь!G16+июль!G16+авг!G16+сен!G16+окт!G16+ноя!G16+дек!G16</f>
        <v>74335.866000000024</v>
      </c>
    </row>
    <row r="20" spans="1:3" ht="36" customHeight="1" x14ac:dyDescent="0.25">
      <c r="A20" s="23">
        <f t="shared" si="0"/>
        <v>10</v>
      </c>
      <c r="B20" s="20" t="s">
        <v>59</v>
      </c>
      <c r="C20" s="27">
        <f>янв!G17+фев!G17+мар!G17+апр!G17+май!G17+июнь!G17+июль!G17+авг!G17+сен!G17+окт!G17+ноя!G17+дек!G17</f>
        <v>63289.050000000017</v>
      </c>
    </row>
    <row r="21" spans="1:3" ht="27.75" customHeight="1" x14ac:dyDescent="0.25">
      <c r="A21" s="23">
        <f t="shared" si="0"/>
        <v>11</v>
      </c>
      <c r="B21" s="20" t="s">
        <v>25</v>
      </c>
      <c r="C21" s="27">
        <f>янв!G18+фев!G18+мар!G18+апр!G18+май!G18+июнь!G18+июль!G18+авг!G18+сен!G18+окт!G18+ноя!G18+дек!G18</f>
        <v>6904.2599999999984</v>
      </c>
    </row>
    <row r="22" spans="1:3" ht="35.25" customHeight="1" x14ac:dyDescent="0.25">
      <c r="A22" s="23">
        <f t="shared" si="0"/>
        <v>12</v>
      </c>
      <c r="B22" s="20" t="s">
        <v>27</v>
      </c>
      <c r="C22" s="27">
        <f>янв!G19+фев!G19+мар!G19+апр!G19+май!G19+июнь!G19+июль!G19+авг!G19+сен!G19+окт!G19+ноя!G19+дек!G19</f>
        <v>11046.815999999999</v>
      </c>
    </row>
    <row r="23" spans="1:3" ht="27.75" customHeight="1" x14ac:dyDescent="0.25">
      <c r="A23" s="23">
        <f t="shared" si="0"/>
        <v>13</v>
      </c>
      <c r="B23" s="20" t="s">
        <v>29</v>
      </c>
      <c r="C23" s="27">
        <f>янв!G20+фев!G20+мар!G20+апр!G20+май!G20+июнь!G20+июль!G20+авг!G20+сен!G20+окт!G20+ноя!G20+дек!G20</f>
        <v>74335.866000000024</v>
      </c>
    </row>
    <row r="24" spans="1:3" ht="31.9" customHeight="1" x14ac:dyDescent="0.25">
      <c r="A24" s="23">
        <f t="shared" si="0"/>
        <v>14</v>
      </c>
      <c r="B24" s="59" t="s">
        <v>43</v>
      </c>
      <c r="C24" s="27">
        <f>янв!G21+фев!G21+мар!G21+апр!G21+май!G21+июнь!G21+июль!G21+авг!G21+сен!G21+окт!G21+ноя!G21+дек!G21</f>
        <v>211960.78200000006</v>
      </c>
    </row>
    <row r="25" spans="1:3" ht="40.5" customHeight="1" x14ac:dyDescent="0.25">
      <c r="A25" s="23">
        <f t="shared" si="0"/>
        <v>15</v>
      </c>
      <c r="B25" s="59" t="s">
        <v>61</v>
      </c>
      <c r="C25" s="27">
        <f>янв!G22+фев!G22+мар!G22+апр!G22+май!G22+июнь!G22+июль!G22+авг!G22+сен!G22+окт!G22+ноя!G22+дек!G22</f>
        <v>510685.09800000011</v>
      </c>
    </row>
    <row r="26" spans="1:3" ht="37.5" customHeight="1" x14ac:dyDescent="0.25">
      <c r="A26" s="23">
        <f t="shared" si="0"/>
        <v>16</v>
      </c>
      <c r="B26" s="60" t="s">
        <v>34</v>
      </c>
      <c r="C26" s="27">
        <f>янв!G23+фев!G23+мар!G23+апр!G23+май!G23+июнь!G23+июль!G23+авг!G23+сен!G23+окт!G23+ноя!G23+дек!G23</f>
        <v>455002.45439999999</v>
      </c>
    </row>
    <row r="27" spans="1:3" ht="36.6" customHeight="1" x14ac:dyDescent="0.25">
      <c r="A27" s="23">
        <f t="shared" si="0"/>
        <v>17</v>
      </c>
      <c r="B27" s="60" t="s">
        <v>36</v>
      </c>
      <c r="C27" s="27">
        <f>янв!G24+фев!G24+мар!G24+апр!G24+май!G24+июнь!G24+июль!G24+авг!G24+сен!G24+окт!G24+ноя!G24+дек!G24</f>
        <v>235320.19500000004</v>
      </c>
    </row>
    <row r="28" spans="1:3" ht="25.5" customHeight="1" x14ac:dyDescent="0.25">
      <c r="A28" s="23">
        <f t="shared" si="0"/>
        <v>18</v>
      </c>
      <c r="B28" s="60" t="s">
        <v>37</v>
      </c>
      <c r="C28" s="27">
        <f>янв!G25+фев!G25+мар!G25+апр!G25+май!G25+июнь!G25+июль!G25+авг!G25+сен!G25+окт!G25+ноя!G25+дек!G25</f>
        <v>19216.857000000004</v>
      </c>
    </row>
    <row r="29" spans="1:3" ht="39" customHeight="1" x14ac:dyDescent="0.25">
      <c r="A29" s="23">
        <f t="shared" si="0"/>
        <v>19</v>
      </c>
      <c r="B29" s="61" t="s">
        <v>39</v>
      </c>
      <c r="C29" s="27">
        <f>янв!G26+фев!G26+мар!G26+апр!G26+май!G26+июнь!G26+июль!G26+авг!G26+сен!G26+окт!G26+ноя!G26+дек!G26</f>
        <v>181697.10900000003</v>
      </c>
    </row>
    <row r="30" spans="1:3" ht="64.150000000000006" customHeight="1" x14ac:dyDescent="0.25">
      <c r="A30" s="23">
        <f t="shared" si="0"/>
        <v>20</v>
      </c>
      <c r="B30" s="20" t="s">
        <v>40</v>
      </c>
      <c r="C30" s="27">
        <f>янв!G27+фев!G27+мар!G27+апр!G27+май!G27+июнь!G27+июль!G27+авг!G27+сен!G27+окт!G27+ноя!G27+дек!G27</f>
        <v>461089.49700000015</v>
      </c>
    </row>
    <row r="31" spans="1:3" ht="15.75" x14ac:dyDescent="0.25">
      <c r="A31" s="93" t="s">
        <v>42</v>
      </c>
      <c r="B31" s="94"/>
      <c r="C31" s="27">
        <f>SUM(C11:C30)</f>
        <v>2483819.2554000001</v>
      </c>
    </row>
    <row r="32" spans="1:3" s="52" customFormat="1" ht="15.75" x14ac:dyDescent="0.25">
      <c r="A32" s="49" t="s">
        <v>41</v>
      </c>
      <c r="B32" s="49"/>
      <c r="C32" s="27"/>
    </row>
    <row r="33" spans="1:5" ht="31.5" x14ac:dyDescent="0.25">
      <c r="A33" s="47" t="s">
        <v>0</v>
      </c>
      <c r="B33" s="47" t="s">
        <v>1</v>
      </c>
      <c r="C33" s="57" t="s">
        <v>67</v>
      </c>
    </row>
    <row r="34" spans="1:5" ht="31.9" customHeight="1" x14ac:dyDescent="0.25">
      <c r="A34" s="23">
        <v>1</v>
      </c>
      <c r="B34" s="25" t="s">
        <v>41</v>
      </c>
      <c r="C34" s="27">
        <f>янв!G31+фев!G31+мар!G31+апр!G31+май!G31+июнь!G31+июль!G31+авг!G31+сен!G31+окт!G31+ноя!G31+дек!G31</f>
        <v>911229.59000000008</v>
      </c>
      <c r="E34" s="62"/>
    </row>
    <row r="35" spans="1:5" s="3" customFormat="1" ht="36.6" customHeight="1" x14ac:dyDescent="0.25">
      <c r="A35" s="23">
        <v>2</v>
      </c>
      <c r="B35" s="20" t="s">
        <v>6</v>
      </c>
      <c r="C35" s="27">
        <f>янв!G32+фев!G32+мар!G32+апр!G32+май!G32+июнь!G32+июль!G32+авг!G32+сен!G32+окт!G32+ноя!G32+дек!G32</f>
        <v>100702.56</v>
      </c>
    </row>
    <row r="36" spans="1:5" s="3" customFormat="1" ht="34.5" customHeight="1" x14ac:dyDescent="0.25">
      <c r="A36" s="23">
        <f>A35+1</f>
        <v>3</v>
      </c>
      <c r="B36" s="20" t="s">
        <v>8</v>
      </c>
      <c r="C36" s="27">
        <f>янв!G33+фев!G33+мар!G33+апр!G33+май!G33+июнь!G33+июль!G33+авг!G33+сен!G33+окт!G33+ноя!G33+дек!G33</f>
        <v>72668.400000000009</v>
      </c>
    </row>
    <row r="37" spans="1:5" ht="15.75" x14ac:dyDescent="0.25">
      <c r="A37" s="95" t="s">
        <v>42</v>
      </c>
      <c r="B37" s="95"/>
      <c r="C37" s="27">
        <f>SUM(C34:C36)</f>
        <v>1084600.55</v>
      </c>
    </row>
    <row r="38" spans="1:5" ht="15.75" x14ac:dyDescent="0.25">
      <c r="A38" s="93" t="s">
        <v>49</v>
      </c>
      <c r="B38" s="93"/>
      <c r="C38" s="27">
        <f>C31+C37</f>
        <v>3568419.8054</v>
      </c>
    </row>
    <row r="39" spans="1:5" s="52" customFormat="1" ht="18" customHeight="1" x14ac:dyDescent="0.3">
      <c r="A39" s="48"/>
      <c r="B39" s="63" t="s">
        <v>74</v>
      </c>
      <c r="C39" s="78">
        <f>C4-C38+C5</f>
        <v>-708418.43539999984</v>
      </c>
    </row>
    <row r="40" spans="1:5" s="52" customFormat="1" ht="24" customHeight="1" x14ac:dyDescent="0.3">
      <c r="A40" s="50"/>
      <c r="B40" s="64"/>
      <c r="C40" s="75"/>
    </row>
    <row r="41" spans="1:5" s="52" customFormat="1" ht="25.5" customHeight="1" x14ac:dyDescent="0.3">
      <c r="A41" s="50"/>
      <c r="B41" s="64"/>
      <c r="C41" s="75"/>
    </row>
    <row r="42" spans="1:5" s="52" customFormat="1" ht="24.6" customHeight="1" x14ac:dyDescent="0.3">
      <c r="A42" s="50"/>
      <c r="B42" s="64"/>
      <c r="C42" s="75"/>
    </row>
    <row r="43" spans="1:5" s="52" customFormat="1" ht="23.45" customHeight="1" x14ac:dyDescent="0.3">
      <c r="A43" s="50"/>
      <c r="B43" s="64"/>
      <c r="C43" s="75"/>
      <c r="E43" s="65"/>
    </row>
    <row r="44" spans="1:5" s="52" customFormat="1" ht="25.5" customHeight="1" x14ac:dyDescent="0.3">
      <c r="A44" s="66"/>
      <c r="B44" s="66"/>
      <c r="C44" s="67"/>
    </row>
    <row r="45" spans="1:5" s="52" customFormat="1" ht="18.75" x14ac:dyDescent="0.3">
      <c r="A45" s="66"/>
      <c r="B45" s="66"/>
      <c r="C45" s="67"/>
    </row>
    <row r="46" spans="1:5" s="52" customFormat="1" ht="18.75" x14ac:dyDescent="0.3">
      <c r="A46" s="66"/>
      <c r="B46" s="66"/>
      <c r="C46" s="67"/>
    </row>
    <row r="47" spans="1:5" s="52" customFormat="1" ht="18.75" x14ac:dyDescent="0.3">
      <c r="A47" s="66"/>
      <c r="B47" s="66"/>
      <c r="C47" s="67"/>
    </row>
    <row r="48" spans="1:5" s="52" customFormat="1" ht="18.75" x14ac:dyDescent="0.3">
      <c r="A48" s="66"/>
      <c r="B48" s="66"/>
      <c r="C48" s="67"/>
    </row>
    <row r="49" spans="1:3" s="52" customFormat="1" ht="18" x14ac:dyDescent="0.25">
      <c r="A49" s="68"/>
      <c r="B49" s="68"/>
      <c r="C49" s="69"/>
    </row>
    <row r="50" spans="1:3" x14ac:dyDescent="0.25">
      <c r="C50" s="76"/>
    </row>
    <row r="51" spans="1:3" x14ac:dyDescent="0.25">
      <c r="C51" s="76"/>
    </row>
    <row r="52" spans="1:3" x14ac:dyDescent="0.25">
      <c r="C52" s="76"/>
    </row>
    <row r="53" spans="1:3" x14ac:dyDescent="0.25">
      <c r="C53" s="76"/>
    </row>
  </sheetData>
  <mergeCells count="4">
    <mergeCell ref="A38:B38"/>
    <mergeCell ref="A31:B31"/>
    <mergeCell ref="A37:B37"/>
    <mergeCell ref="B2:C2"/>
  </mergeCells>
  <pageMargins left="0.33" right="0.11811023622047245" top="0.47244094488188981" bottom="0.51181102362204722" header="0.31496062992125984" footer="0.31496062992125984"/>
  <pageSetup paperSize="9" scale="50" orientation="portrait" r:id="rId1"/>
  <rowBreaks count="1" manualBreakCount="1">
    <brk id="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2023-01-31T07:12:58Z</dcterms:modified>
</cp:coreProperties>
</file>