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47" firstSheet="12" activeTab="12"/>
  </bookViews>
  <sheets>
    <sheet name="янв" sheetId="47" state="hidden" r:id="rId1"/>
    <sheet name="фев" sheetId="50" state="hidden" r:id="rId2"/>
    <sheet name="мар" sheetId="51" state="hidden" r:id="rId3"/>
    <sheet name="апр" sheetId="52" state="hidden" r:id="rId4"/>
    <sheet name="май" sheetId="53" state="hidden" r:id="rId5"/>
    <sheet name="июнь" sheetId="54" state="hidden" r:id="rId6"/>
    <sheet name="июль" sheetId="55" state="hidden" r:id="rId7"/>
    <sheet name="авг" sheetId="56" state="hidden" r:id="rId8"/>
    <sheet name="сен" sheetId="57" state="hidden" r:id="rId9"/>
    <sheet name="окт" sheetId="58" state="hidden" r:id="rId10"/>
    <sheet name="ноя" sheetId="59" state="hidden" r:id="rId11"/>
    <sheet name="дек" sheetId="60" state="hidden" r:id="rId12"/>
    <sheet name="год" sheetId="14" r:id="rId13"/>
  </sheets>
  <definedNames>
    <definedName name="_xlnm.Print_Area" localSheetId="7">авг!$A$1:$G$47</definedName>
    <definedName name="_xlnm.Print_Area" localSheetId="3">апр!$A$1:$G$47</definedName>
    <definedName name="_xlnm.Print_Area" localSheetId="12">год!$A$1:$C$49</definedName>
    <definedName name="_xlnm.Print_Area" localSheetId="11">дек!$A$1:$H$47</definedName>
    <definedName name="_xlnm.Print_Area" localSheetId="6">июль!$A$1:$G$47</definedName>
    <definedName name="_xlnm.Print_Area" localSheetId="5">июнь!$A$1:$G$47</definedName>
    <definedName name="_xlnm.Print_Area" localSheetId="4">май!$A$1:$G$47</definedName>
    <definedName name="_xlnm.Print_Area" localSheetId="2">мар!$A$1:$G$47</definedName>
    <definedName name="_xlnm.Print_Area" localSheetId="10">ноя!$A$1:$H$47</definedName>
    <definedName name="_xlnm.Print_Area" localSheetId="9">окт!$A$1:$H$47</definedName>
    <definedName name="_xlnm.Print_Area" localSheetId="8">сен!$A$1:$H$47</definedName>
    <definedName name="_xlnm.Print_Area" localSheetId="1">фев!$A$1:$G$47</definedName>
    <definedName name="_xlnm.Print_Area" localSheetId="0">янв!$A$1:$G$47</definedName>
  </definedNames>
  <calcPr calcId="145621"/>
</workbook>
</file>

<file path=xl/calcChain.xml><?xml version="1.0" encoding="utf-8"?>
<calcChain xmlns="http://schemas.openxmlformats.org/spreadsheetml/2006/main">
  <c r="C5" i="14" l="1"/>
  <c r="G30" i="60"/>
  <c r="G33" i="60" s="1"/>
  <c r="A32" i="60"/>
  <c r="G26" i="60"/>
  <c r="G25" i="60"/>
  <c r="G24" i="60"/>
  <c r="G23" i="60"/>
  <c r="G22" i="60"/>
  <c r="G21" i="60"/>
  <c r="G20" i="60"/>
  <c r="G19" i="60"/>
  <c r="G18" i="60"/>
  <c r="G17" i="60"/>
  <c r="G16" i="60"/>
  <c r="G15" i="60"/>
  <c r="G14" i="60"/>
  <c r="G13" i="60"/>
  <c r="G12" i="60"/>
  <c r="G11" i="60"/>
  <c r="G10" i="60"/>
  <c r="G9" i="60"/>
  <c r="G8" i="60"/>
  <c r="A8" i="60"/>
  <c r="A9" i="60" s="1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G7" i="60"/>
  <c r="G27" i="60" s="1"/>
  <c r="G33" i="59"/>
  <c r="A32" i="59"/>
  <c r="G26" i="59"/>
  <c r="G25" i="59"/>
  <c r="G24" i="59"/>
  <c r="G23" i="59"/>
  <c r="G22" i="59"/>
  <c r="G21" i="59"/>
  <c r="G20" i="59"/>
  <c r="G19" i="59"/>
  <c r="G18" i="59"/>
  <c r="G17" i="59"/>
  <c r="G16" i="59"/>
  <c r="G15" i="59"/>
  <c r="G14" i="59"/>
  <c r="G13" i="59"/>
  <c r="G12" i="59"/>
  <c r="G11" i="59"/>
  <c r="G10" i="59"/>
  <c r="G9" i="59"/>
  <c r="G8" i="59"/>
  <c r="A8" i="59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G7" i="59"/>
  <c r="G27" i="59" s="1"/>
  <c r="G34" i="59" s="1"/>
  <c r="A32" i="58"/>
  <c r="G33" i="58"/>
  <c r="G26" i="58"/>
  <c r="G25" i="58"/>
  <c r="G24" i="58"/>
  <c r="G23" i="58"/>
  <c r="G22" i="58"/>
  <c r="G21" i="58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A8" i="58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G7" i="58"/>
  <c r="G27" i="58" s="1"/>
  <c r="G30" i="57"/>
  <c r="A32" i="57"/>
  <c r="G33" i="57"/>
  <c r="G26" i="57"/>
  <c r="G25" i="57"/>
  <c r="G24" i="57"/>
  <c r="G23" i="57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G9" i="57"/>
  <c r="G8" i="57"/>
  <c r="A8" i="57"/>
  <c r="A9" i="57" s="1"/>
  <c r="A10" i="57" s="1"/>
  <c r="A11" i="57" s="1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23" i="57" s="1"/>
  <c r="A24" i="57" s="1"/>
  <c r="A25" i="57" s="1"/>
  <c r="A26" i="57" s="1"/>
  <c r="G7" i="57"/>
  <c r="G27" i="57" s="1"/>
  <c r="G34" i="60" l="1"/>
  <c r="G34" i="58"/>
  <c r="G34" i="57"/>
  <c r="G32" i="56"/>
  <c r="G31" i="56"/>
  <c r="C35" i="14" s="1"/>
  <c r="A32" i="56"/>
  <c r="G26" i="56"/>
  <c r="G25" i="56"/>
  <c r="G24" i="56"/>
  <c r="G23" i="56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G8" i="56"/>
  <c r="A8" i="56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G7" i="56"/>
  <c r="G30" i="55"/>
  <c r="G33" i="55" s="1"/>
  <c r="A32" i="55"/>
  <c r="G26" i="55"/>
  <c r="G25" i="55"/>
  <c r="G24" i="55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G8" i="55"/>
  <c r="A8" i="55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G7" i="55"/>
  <c r="G33" i="54"/>
  <c r="A32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A8" i="54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G7" i="54"/>
  <c r="G27" i="54" s="1"/>
  <c r="G34" i="54" s="1"/>
  <c r="G33" i="53"/>
  <c r="A32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G8" i="53"/>
  <c r="A8" i="53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G7" i="53"/>
  <c r="A32" i="52"/>
  <c r="G33" i="52"/>
  <c r="G26" i="52"/>
  <c r="G25" i="52"/>
  <c r="G24" i="52"/>
  <c r="G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G8" i="52"/>
  <c r="A8" i="52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G7" i="52"/>
  <c r="G27" i="52" s="1"/>
  <c r="G30" i="51"/>
  <c r="A32" i="51"/>
  <c r="G26" i="51"/>
  <c r="G25" i="51"/>
  <c r="G24" i="5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G8" i="51"/>
  <c r="A8" i="5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G7" i="51"/>
  <c r="G33" i="50"/>
  <c r="A32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G8" i="50"/>
  <c r="A8" i="50"/>
  <c r="G7" i="50"/>
  <c r="G27" i="50" s="1"/>
  <c r="G22" i="47"/>
  <c r="G27" i="53" l="1"/>
  <c r="G34" i="53" s="1"/>
  <c r="G27" i="56"/>
  <c r="G33" i="51"/>
  <c r="C34" i="14"/>
  <c r="G33" i="56"/>
  <c r="C36" i="14"/>
  <c r="G27" i="51"/>
  <c r="G34" i="51" s="1"/>
  <c r="C26" i="14"/>
  <c r="G27" i="55"/>
  <c r="G34" i="52"/>
  <c r="G34" i="56"/>
  <c r="G34" i="55"/>
  <c r="G34" i="50"/>
  <c r="C8" i="14"/>
  <c r="A32" i="47" l="1"/>
  <c r="G33" i="47"/>
  <c r="G26" i="47"/>
  <c r="C30" i="14" s="1"/>
  <c r="G25" i="47"/>
  <c r="C29" i="14" s="1"/>
  <c r="G24" i="47"/>
  <c r="C28" i="14" s="1"/>
  <c r="G23" i="47"/>
  <c r="C27" i="14" s="1"/>
  <c r="G21" i="47"/>
  <c r="C25" i="14" s="1"/>
  <c r="G20" i="47"/>
  <c r="C24" i="14" s="1"/>
  <c r="G19" i="47"/>
  <c r="C23" i="14" s="1"/>
  <c r="G18" i="47"/>
  <c r="C22" i="14" s="1"/>
  <c r="G17" i="47"/>
  <c r="C21" i="14" s="1"/>
  <c r="G16" i="47"/>
  <c r="C20" i="14" s="1"/>
  <c r="G15" i="47"/>
  <c r="C19" i="14" s="1"/>
  <c r="G14" i="47"/>
  <c r="C18" i="14" s="1"/>
  <c r="G13" i="47"/>
  <c r="C17" i="14" s="1"/>
  <c r="G12" i="47"/>
  <c r="C16" i="14" s="1"/>
  <c r="G11" i="47"/>
  <c r="C15" i="14" s="1"/>
  <c r="G10" i="47"/>
  <c r="C14" i="14" s="1"/>
  <c r="G9" i="47"/>
  <c r="C13" i="14" s="1"/>
  <c r="G8" i="47"/>
  <c r="C12" i="14" s="1"/>
  <c r="A8" i="47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G7" i="47"/>
  <c r="C11" i="14" l="1"/>
  <c r="C31" i="14" s="1"/>
  <c r="G27" i="47"/>
  <c r="G34" i="47"/>
  <c r="C37" i="14"/>
  <c r="C38" i="14" l="1"/>
  <c r="C39" i="14" s="1"/>
  <c r="A36" i="14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</calcChain>
</file>

<file path=xl/sharedStrings.xml><?xml version="1.0" encoding="utf-8"?>
<sst xmlns="http://schemas.openxmlformats.org/spreadsheetml/2006/main" count="1241" uniqueCount="112">
  <si>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</si>
  <si>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</si>
  <si>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</si>
  <si>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</si>
  <si>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</si>
  <si>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</si>
  <si>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</si>
  <si>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</si>
  <si>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</si>
  <si>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</si>
  <si>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</si>
  <si>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</si>
  <si>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</si>
  <si>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</si>
  <si>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</si>
  <si>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</si>
  <si>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</si>
  <si>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</si>
  <si>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</si>
  <si>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</si>
  <si>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</si>
  <si>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</si>
  <si>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</si>
  <si>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</si>
  <si>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</si>
  <si>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</si>
  <si>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</si>
  <si>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</si>
  <si>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</si>
  <si>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</si>
  <si>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</si>
  <si>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</si>
  <si>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</si>
  <si>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</si>
  <si>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</si>
  <si>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</si>
  <si>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</si>
  <si>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</si>
  <si>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</si>
  <si>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</si>
  <si>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</si>
  <si>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</si>
  <si>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</si>
  <si>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</si>
  <si>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</si>
  <si>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>Аварийное обслуживание, непредвиденные работы</t>
  </si>
  <si>
    <t>Периодичность</t>
  </si>
  <si>
    <t>Итого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</si>
  <si>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</si>
  <si>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</si>
  <si>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</si>
  <si>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</si>
  <si>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</si>
  <si>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</si>
  <si>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Исполнитель:</t>
  </si>
  <si>
    <t>Заказчик:</t>
  </si>
  <si>
    <t>Дежурство слесарей, электриков</t>
  </si>
  <si>
    <t>3 раза в год-вентканалы в МКД с газовыми приборами, раз в год-в МКД с электроплитами</t>
  </si>
  <si>
    <t>1 метр трубопровода</t>
  </si>
  <si>
    <t>смета, материалы</t>
  </si>
  <si>
    <t>Подметание прилегающей территории, содержание и уборка контейнерных площадок</t>
  </si>
  <si>
    <t>Квашнин И.В.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</si>
  <si>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</si>
  <si>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</si>
  <si>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</si>
  <si>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</si>
  <si>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Подано исковых заявлений за 2022 год (шт.)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</si>
  <si>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</si>
  <si>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</si>
  <si>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</si>
  <si>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</si>
  <si>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</si>
  <si>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01.03.2022 по 31.03.2022 года выполнено работ (оказано услуг) на общую сумму:</t>
  </si>
  <si>
    <t>Собственники помещений в многоквартирном доме, расположенном по адресу: г. Рязань ул. Новаторов дом 7,  именуемые в дальнейшем “Заказчик”, в лице  _________________________________, являющейся собственником квартиры №_____,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</si>
  <si>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1. Исполнителем предъявлены к приемке следующие оказанные на основании договора управления многоквартирным домом  № H-7-7 от 01.12.2010 (далее – «Договор») услуги и (или) выполненные работы по содержанию и текущему ремонту общего имущества в  многоквартирном доме № 7 расположенном по адресу г. Рязань ул. Новаторов</t>
  </si>
  <si>
    <t>Семьдесят тысяч триста шестнадцать рублей восемьдесят шесть копеек</t>
  </si>
  <si>
    <t>Полякова В.В.</t>
  </si>
  <si>
    <t>Семьдесят шесть тысяч семьсот девять рублей двадцать девять копеек</t>
  </si>
  <si>
    <t xml:space="preserve">Акт №3 приемки оказанных услуг и (или) выполненных работ по содержанию и текущему ремонту общего имущества в многоквартирном доме </t>
  </si>
  <si>
    <t>Восемьдесят шесть тысяч триста семь рублей тридцать семь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</si>
  <si>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</si>
  <si>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</si>
  <si>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Семьдесят восемь тысяч четыреста восемьдесят семь рублей двадцать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</si>
  <si>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</si>
  <si>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</si>
  <si>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</si>
  <si>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</si>
  <si>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Сто три тысячи четыреста тридцать восемь рублей двадцать копеек</t>
  </si>
  <si>
    <t>Семьдесят одна тысяча двести тридцать семь рублей девяносто шесть копеек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</si>
  <si>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</si>
  <si>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</si>
  <si>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</si>
  <si>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Семьдесят восемь тысяч семьсот тридцать два рубля шестьдесят две копейки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</si>
  <si>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</si>
  <si>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</si>
  <si>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</si>
  <si>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</si>
  <si>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пятьдесят три тысячи пятьсот двадцать четыре рубля двадцать копеек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</si>
  <si>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</si>
  <si>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</si>
  <si>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Семьдесят пять тысяч сто тридцать девять рублей двадцать три копейки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</si>
  <si>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</si>
  <si>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</si>
  <si>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Восемьдесят две тысячи восемьсот девяносто шесть рублей шестьдесят девять копеек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</si>
  <si>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</si>
  <si>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</si>
  <si>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Семьдесят одна тысяча семьсот семьдесят один рубль сорок три копейки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</si>
  <si>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</si>
  <si>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</si>
  <si>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</si>
  <si>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Сто тринадцать тысяч тридцать один рубль пятьдесят семь копеек</t>
  </si>
  <si>
    <t>Доходы и расходы ООО КА "Ирбис"  по управлению и обслуживанию МКД ул. Новаторов д. 7                   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</si>
</sst>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mbria"/>
      <family val="1"/>
      <charset val="204"/>
    </font>
    <font>
      <b/>
      <sz val="14"/>
      <name val="Cambria"/>
      <family val="1"/>
      <charset val="204"/>
    </font>
    <font>
      <sz val="14"/>
      <name val="Cambria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5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right" wrapText="1"/>
    </xf>
    <xf numFmtId="0" fontId="4" fillId="2" borderId="0" xfId="0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justify" wrapText="1"/>
    </xf>
    <xf numFmtId="0" fontId="12" fillId="0" borderId="0" xfId="0" applyFont="1" applyAlignment="1">
      <alignment horizontal="justify" wrapText="1"/>
    </xf>
    <xf numFmtId="0" fontId="12" fillId="0" borderId="0" xfId="0" applyFont="1" applyFill="1" applyBorder="1" applyAlignment="1">
      <alignment horizontal="justify" wrapText="1"/>
    </xf>
    <xf numFmtId="4" fontId="12" fillId="0" borderId="0" xfId="0" applyNumberFormat="1" applyFont="1" applyFill="1" applyBorder="1" applyAlignment="1">
      <alignment horizontal="justify" wrapText="1"/>
    </xf>
    <xf numFmtId="0" fontId="13" fillId="0" borderId="0" xfId="0" applyFont="1" applyBorder="1" applyAlignment="1">
      <alignment horizontal="justify" wrapText="1"/>
    </xf>
    <xf numFmtId="0" fontId="11" fillId="0" borderId="0" xfId="0" applyFont="1"/>
    <xf numFmtId="0" fontId="13" fillId="0" borderId="0" xfId="0" applyFont="1" applyFill="1" applyBorder="1" applyAlignment="1">
      <alignment horizontal="justify" wrapText="1"/>
    </xf>
    <xf numFmtId="4" fontId="13" fillId="0" borderId="0" xfId="0" applyNumberFormat="1" applyFont="1" applyFill="1" applyBorder="1" applyAlignment="1">
      <alignment horizontal="justify" wrapText="1"/>
    </xf>
    <xf numFmtId="0" fontId="14" fillId="0" borderId="0" xfId="0" applyFont="1"/>
    <xf numFmtId="0" fontId="14" fillId="0" borderId="0" xfId="0" applyFont="1" applyFill="1"/>
    <xf numFmtId="4" fontId="14" fillId="0" borderId="0" xfId="0" applyNumberFormat="1" applyFont="1" applyFill="1"/>
    <xf numFmtId="0" fontId="14" fillId="0" borderId="4" xfId="0" applyFont="1" applyFill="1" applyBorder="1"/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1" fillId="2" borderId="0" xfId="0" applyFont="1" applyFill="1" applyAlignment="1">
      <alignment horizontal="justify" wrapText="1"/>
    </xf>
    <xf numFmtId="0" fontId="14" fillId="0" borderId="0" xfId="0" applyFont="1" applyAlignment="1"/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wrapText="1"/>
    </xf>
    <xf numFmtId="0" fontId="8" fillId="0" borderId="1" xfId="0" applyFont="1" applyBorder="1" applyAlignment="1">
      <alignment horizontal="center"/>
    </xf>
    <xf numFmtId="4" fontId="12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14" fontId="20" fillId="0" borderId="0" xfId="0" applyNumberFormat="1" applyFont="1"/>
    <xf numFmtId="4" fontId="1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justify" wrapText="1"/>
    </xf>
    <xf numFmtId="0" fontId="3" fillId="3" borderId="2" xfId="0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2" fillId="3" borderId="3" xfId="0" applyFont="1" applyFill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6" zoomScale="55" zoomScaleNormal="75" zoomScaleSheetLayoutView="55" workbookViewId="0">
      <selection activeCell="C47" sqref="C4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4" customWidth="1"/>
    <col min="7" max="7" width="23.140625" style="27" customWidth="1"/>
    <col min="8" max="10" width="8.85546875" style="1" customWidth="1"/>
    <col min="11" max="16384" width="9.140625" style="1"/>
  </cols>
  <sheetData>
    <row r="1" spans="1:10" s="27" customFormat="1" x14ac:dyDescent="0.25">
      <c r="F1" s="32"/>
    </row>
    <row r="2" spans="1:10" ht="43.5" customHeight="1" x14ac:dyDescent="0.25">
      <c r="A2" s="35"/>
      <c r="B2" s="76" t="s">
        <v>48</v>
      </c>
      <c r="C2" s="77"/>
      <c r="D2" s="77"/>
      <c r="E2" s="77"/>
      <c r="F2" s="77"/>
      <c r="G2" s="77"/>
      <c r="H2" s="27"/>
      <c r="I2" s="27"/>
      <c r="J2" s="27"/>
    </row>
    <row r="3" spans="1:10" s="2" customFormat="1" ht="34.5" customHeight="1" x14ac:dyDescent="0.25">
      <c r="A3" s="36"/>
      <c r="B3" s="37" t="s">
        <v>49</v>
      </c>
      <c r="C3" s="36"/>
      <c r="D3" s="36"/>
      <c r="E3" s="36"/>
      <c r="F3" s="36"/>
      <c r="G3" s="70">
        <v>44592</v>
      </c>
      <c r="H3" s="28"/>
      <c r="I3" s="28"/>
      <c r="J3" s="28"/>
    </row>
    <row r="4" spans="1:10" s="28" customFormat="1" ht="86.25" customHeight="1" x14ac:dyDescent="0.3">
      <c r="A4" s="78" t="s">
        <v>73</v>
      </c>
      <c r="B4" s="75"/>
      <c r="C4" s="75"/>
      <c r="D4" s="75"/>
      <c r="E4" s="75"/>
      <c r="F4" s="75"/>
      <c r="G4" s="75"/>
    </row>
    <row r="5" spans="1:10" s="27" customFormat="1" ht="68.25" customHeight="1" x14ac:dyDescent="0.3">
      <c r="A5" s="78" t="s">
        <v>74</v>
      </c>
      <c r="B5" s="75"/>
      <c r="C5" s="75"/>
      <c r="D5" s="75"/>
      <c r="E5" s="75"/>
      <c r="F5" s="75"/>
      <c r="G5" s="75"/>
    </row>
    <row r="6" spans="1:10" s="31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0.6</v>
      </c>
      <c r="E7" s="7">
        <v>4103.6000000000004</v>
      </c>
      <c r="F7" s="4" t="s">
        <v>10</v>
      </c>
      <c r="G7" s="30">
        <f>(D7*E7)</f>
        <v>2462.1600000000003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4103.6000000000004</v>
      </c>
      <c r="F8" s="4" t="s">
        <v>10</v>
      </c>
      <c r="G8" s="30">
        <f t="shared" ref="G8:G26" si="1">D8*E8</f>
        <v>328.28800000000001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0.16</v>
      </c>
      <c r="E9" s="7">
        <v>4103.6000000000004</v>
      </c>
      <c r="F9" s="4" t="s">
        <v>10</v>
      </c>
      <c r="G9" s="30">
        <f t="shared" si="1"/>
        <v>656.57600000000002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4103.6000000000004</v>
      </c>
      <c r="F10" s="4" t="s">
        <v>10</v>
      </c>
      <c r="G10" s="30">
        <f t="shared" si="1"/>
        <v>287.25200000000007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4103.6000000000004</v>
      </c>
      <c r="F11" s="4" t="s">
        <v>10</v>
      </c>
      <c r="G11" s="30">
        <f t="shared" si="1"/>
        <v>164.14400000000001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</v>
      </c>
      <c r="E12" s="7">
        <v>4103.6000000000004</v>
      </c>
      <c r="F12" s="4" t="s">
        <v>10</v>
      </c>
      <c r="G12" s="30">
        <f t="shared" si="1"/>
        <v>820.72000000000014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0.18</v>
      </c>
      <c r="E13" s="7">
        <v>4103.6000000000004</v>
      </c>
      <c r="F13" s="4" t="s">
        <v>10</v>
      </c>
      <c r="G13" s="30">
        <f t="shared" si="1"/>
        <v>738.64800000000002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0.19</v>
      </c>
      <c r="E14" s="7">
        <v>4103.6000000000004</v>
      </c>
      <c r="F14" s="4" t="s">
        <v>10</v>
      </c>
      <c r="G14" s="30">
        <f t="shared" si="1"/>
        <v>779.68400000000008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0.52</v>
      </c>
      <c r="E15" s="7">
        <v>4103.6000000000004</v>
      </c>
      <c r="F15" s="5" t="s">
        <v>44</v>
      </c>
      <c r="G15" s="30">
        <f t="shared" si="1"/>
        <v>2133.8720000000003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0.44</v>
      </c>
      <c r="E16" s="7">
        <v>4103.6000000000004</v>
      </c>
      <c r="F16" s="5" t="s">
        <v>44</v>
      </c>
      <c r="G16" s="30">
        <f t="shared" si="1"/>
        <v>1805.5840000000001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4103.6000000000004</v>
      </c>
      <c r="F17" s="4" t="s">
        <v>25</v>
      </c>
      <c r="G17" s="30">
        <f t="shared" si="1"/>
        <v>205.18000000000004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4103.6000000000004</v>
      </c>
      <c r="F18" s="4" t="s">
        <v>57</v>
      </c>
      <c r="G18" s="30">
        <f t="shared" si="1"/>
        <v>328.28800000000001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0.49</v>
      </c>
      <c r="E19" s="7">
        <v>4103.6000000000004</v>
      </c>
      <c r="F19" s="4" t="s">
        <v>17</v>
      </c>
      <c r="G19" s="30">
        <f t="shared" si="1"/>
        <v>2010.7640000000001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1.87</v>
      </c>
      <c r="E20" s="7">
        <v>4103.6000000000004</v>
      </c>
      <c r="F20" s="5" t="s">
        <v>44</v>
      </c>
      <c r="G20" s="30">
        <f>D20*E20</f>
        <v>7673.7320000000009</v>
      </c>
    </row>
    <row r="21" spans="1:7" ht="31.5" x14ac:dyDescent="0.25">
      <c r="A21" s="3">
        <f t="shared" si="0"/>
        <v>15</v>
      </c>
      <c r="B21" s="16" t="s">
        <v>60</v>
      </c>
      <c r="C21" s="3" t="s">
        <v>30</v>
      </c>
      <c r="D21" s="7">
        <v>3.48</v>
      </c>
      <c r="E21" s="7">
        <v>4103.6000000000004</v>
      </c>
      <c r="F21" s="4" t="s">
        <v>31</v>
      </c>
      <c r="G21" s="30">
        <f t="shared" si="1"/>
        <v>14280.528000000002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v>6095.96</v>
      </c>
      <c r="E22" s="7">
        <v>2</v>
      </c>
      <c r="F22" s="5" t="s">
        <v>44</v>
      </c>
      <c r="G22" s="30">
        <f t="shared" si="1"/>
        <v>12191.92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1.64</v>
      </c>
      <c r="E23" s="7">
        <v>4103.6000000000004</v>
      </c>
      <c r="F23" s="5" t="s">
        <v>44</v>
      </c>
      <c r="G23" s="30">
        <f t="shared" si="1"/>
        <v>6729.9040000000005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0.13</v>
      </c>
      <c r="E24" s="7">
        <v>4103.6000000000004</v>
      </c>
      <c r="F24" s="5" t="s">
        <v>44</v>
      </c>
      <c r="G24" s="30">
        <f t="shared" si="1"/>
        <v>533.46800000000007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1.27</v>
      </c>
      <c r="E25" s="7">
        <v>4103.6000000000004</v>
      </c>
      <c r="F25" s="5" t="s">
        <v>44</v>
      </c>
      <c r="G25" s="30">
        <f t="shared" si="1"/>
        <v>5211.5720000000001</v>
      </c>
    </row>
    <row r="26" spans="1:7" s="2" customFormat="1" ht="47.25" x14ac:dyDescent="0.25">
      <c r="A26" s="3">
        <f t="shared" si="0"/>
        <v>20</v>
      </c>
      <c r="B26" s="15" t="s">
        <v>62</v>
      </c>
      <c r="C26" s="11" t="s">
        <v>9</v>
      </c>
      <c r="D26" s="12">
        <v>2.3199999999999998</v>
      </c>
      <c r="E26" s="7">
        <v>4103.6000000000004</v>
      </c>
      <c r="F26" s="5" t="s">
        <v>20</v>
      </c>
      <c r="G26" s="30">
        <f t="shared" si="1"/>
        <v>9520.3520000000008</v>
      </c>
    </row>
    <row r="27" spans="1:7" s="17" customFormat="1" x14ac:dyDescent="0.25">
      <c r="A27" s="79" t="s">
        <v>40</v>
      </c>
      <c r="B27" s="80"/>
      <c r="C27" s="80"/>
      <c r="D27" s="80"/>
      <c r="E27" s="80"/>
      <c r="F27" s="81"/>
      <c r="G27" s="24">
        <f>SUM(G7:G26)-0.02</f>
        <v>68862.616000000009</v>
      </c>
    </row>
    <row r="28" spans="1:7" s="2" customFormat="1" x14ac:dyDescent="0.25">
      <c r="A28" s="25" t="s">
        <v>39</v>
      </c>
      <c r="B28" s="25"/>
      <c r="C28" s="25"/>
      <c r="D28" s="25"/>
      <c r="E28" s="25"/>
      <c r="F28" s="33"/>
      <c r="G28" s="25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59</v>
      </c>
      <c r="G30" s="26">
        <v>1454.24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58</v>
      </c>
      <c r="D31" s="12">
        <v>14.06</v>
      </c>
      <c r="E31" s="12">
        <v>1900</v>
      </c>
      <c r="F31" s="19" t="s">
        <v>17</v>
      </c>
      <c r="G31" s="69"/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58</v>
      </c>
      <c r="D32" s="12">
        <v>10.14</v>
      </c>
      <c r="E32" s="12">
        <v>1900</v>
      </c>
      <c r="F32" s="19" t="s">
        <v>17</v>
      </c>
      <c r="G32" s="69"/>
    </row>
    <row r="33" spans="1:8" s="22" customFormat="1" x14ac:dyDescent="0.25">
      <c r="A33" s="82" t="s">
        <v>40</v>
      </c>
      <c r="B33" s="83"/>
      <c r="C33" s="83"/>
      <c r="D33" s="83"/>
      <c r="E33" s="83"/>
      <c r="F33" s="84"/>
      <c r="G33" s="23">
        <f>SUM(G30:G32)</f>
        <v>1454.24</v>
      </c>
    </row>
    <row r="34" spans="1:8" s="17" customFormat="1" x14ac:dyDescent="0.25">
      <c r="A34" s="85" t="s">
        <v>47</v>
      </c>
      <c r="B34" s="86"/>
      <c r="C34" s="86"/>
      <c r="D34" s="86"/>
      <c r="E34" s="86"/>
      <c r="F34" s="87"/>
      <c r="G34" s="24">
        <f>G27+G33</f>
        <v>70316.856000000014</v>
      </c>
    </row>
    <row r="35" spans="1:8" x14ac:dyDescent="0.25">
      <c r="A35" s="88"/>
      <c r="B35" s="88"/>
      <c r="C35" s="88"/>
      <c r="D35" s="88"/>
      <c r="E35" s="88"/>
      <c r="F35" s="88"/>
      <c r="G35" s="88"/>
    </row>
    <row r="36" spans="1:8" ht="24" customHeight="1" x14ac:dyDescent="0.3">
      <c r="A36" s="89" t="s">
        <v>69</v>
      </c>
      <c r="B36" s="90"/>
      <c r="C36" s="90"/>
      <c r="D36" s="90"/>
      <c r="E36" s="90"/>
      <c r="F36" s="90"/>
      <c r="G36" s="90"/>
      <c r="H36" s="27"/>
    </row>
    <row r="37" spans="1:8" ht="27" customHeight="1" x14ac:dyDescent="0.3">
      <c r="A37" s="89" t="s">
        <v>75</v>
      </c>
      <c r="B37" s="75"/>
      <c r="C37" s="75"/>
      <c r="D37" s="75"/>
      <c r="E37" s="75"/>
      <c r="F37" s="75"/>
      <c r="G37" s="75"/>
      <c r="H37" s="27"/>
    </row>
    <row r="38" spans="1:8" ht="22.5" customHeight="1" x14ac:dyDescent="0.3">
      <c r="A38" s="74" t="s">
        <v>50</v>
      </c>
      <c r="B38" s="75"/>
      <c r="C38" s="75"/>
      <c r="D38" s="75"/>
      <c r="E38" s="75"/>
      <c r="F38" s="75"/>
      <c r="G38" s="75"/>
      <c r="H38" s="27"/>
    </row>
    <row r="39" spans="1:8" ht="27" customHeight="1" x14ac:dyDescent="0.3">
      <c r="A39" s="74" t="s">
        <v>51</v>
      </c>
      <c r="B39" s="75"/>
      <c r="C39" s="75"/>
      <c r="D39" s="75"/>
      <c r="E39" s="75"/>
      <c r="F39" s="75"/>
      <c r="G39" s="75"/>
      <c r="H39" s="27"/>
    </row>
    <row r="40" spans="1:8" ht="27.75" customHeight="1" x14ac:dyDescent="0.3">
      <c r="A40" s="74" t="s">
        <v>52</v>
      </c>
      <c r="B40" s="75"/>
      <c r="C40" s="75"/>
      <c r="D40" s="75"/>
      <c r="E40" s="75"/>
      <c r="F40" s="75"/>
      <c r="G40" s="75"/>
      <c r="H40" s="27"/>
    </row>
    <row r="41" spans="1:8" s="13" customFormat="1" x14ac:dyDescent="0.25">
      <c r="A41" s="38"/>
      <c r="B41" s="38"/>
      <c r="C41" s="38"/>
      <c r="D41" s="38"/>
      <c r="E41" s="39"/>
      <c r="F41" s="40"/>
      <c r="G41" s="41"/>
      <c r="H41" s="29"/>
    </row>
    <row r="42" spans="1:8" s="13" customFormat="1" ht="37.9" customHeight="1" x14ac:dyDescent="0.3">
      <c r="A42" s="42"/>
      <c r="B42" s="42"/>
      <c r="C42" s="43" t="s">
        <v>53</v>
      </c>
      <c r="D42" s="42"/>
      <c r="E42" s="42"/>
      <c r="F42" s="44"/>
      <c r="G42" s="45"/>
      <c r="H42" s="29"/>
    </row>
    <row r="43" spans="1:8" ht="18" x14ac:dyDescent="0.25">
      <c r="A43" s="46"/>
      <c r="B43" s="46"/>
      <c r="C43" s="46"/>
      <c r="D43" s="46"/>
      <c r="E43" s="46"/>
      <c r="F43" s="47"/>
      <c r="G43" s="48"/>
      <c r="H43" s="27"/>
    </row>
    <row r="44" spans="1:8" ht="18" x14ac:dyDescent="0.25">
      <c r="A44" s="46"/>
      <c r="B44" s="46" t="s">
        <v>54</v>
      </c>
      <c r="C44" s="46" t="s">
        <v>61</v>
      </c>
      <c r="D44" s="46"/>
      <c r="E44" s="46"/>
      <c r="F44" s="49"/>
      <c r="G44" s="48"/>
      <c r="H44" s="27"/>
    </row>
    <row r="45" spans="1:8" ht="18" x14ac:dyDescent="0.25">
      <c r="A45" s="46"/>
      <c r="B45" s="46"/>
      <c r="C45" s="46"/>
      <c r="D45" s="46"/>
      <c r="E45" s="46"/>
      <c r="F45" s="47"/>
      <c r="G45" s="48"/>
      <c r="H45" s="27"/>
    </row>
    <row r="46" spans="1:8" ht="18" x14ac:dyDescent="0.25">
      <c r="A46" s="46"/>
      <c r="B46" s="46" t="s">
        <v>55</v>
      </c>
      <c r="C46" s="46" t="s">
        <v>76</v>
      </c>
      <c r="D46" s="46"/>
      <c r="E46" s="46"/>
      <c r="F46" s="49"/>
      <c r="G46" s="48"/>
      <c r="H46" s="27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9" zoomScale="75" zoomScaleNormal="75" zoomScaleSheetLayoutView="75" workbookViewId="0">
      <selection activeCell="C47" sqref="C4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4" customWidth="1"/>
    <col min="7" max="7" width="23.140625" style="27" customWidth="1"/>
    <col min="8" max="10" width="8.85546875" style="1" customWidth="1"/>
    <col min="11" max="16384" width="9.140625" style="1"/>
  </cols>
  <sheetData>
    <row r="1" spans="1:10" s="27" customFormat="1" x14ac:dyDescent="0.25">
      <c r="F1" s="32"/>
    </row>
    <row r="2" spans="1:10" ht="43.5" customHeight="1" x14ac:dyDescent="0.25">
      <c r="A2" s="35"/>
      <c r="B2" s="76" t="s">
        <v>102</v>
      </c>
      <c r="C2" s="77"/>
      <c r="D2" s="77"/>
      <c r="E2" s="77"/>
      <c r="F2" s="77"/>
      <c r="G2" s="77"/>
      <c r="H2" s="27"/>
      <c r="I2" s="27"/>
      <c r="J2" s="27"/>
    </row>
    <row r="3" spans="1:10" s="2" customFormat="1" ht="34.5" customHeight="1" x14ac:dyDescent="0.25">
      <c r="A3" s="36"/>
      <c r="B3" s="37" t="s">
        <v>49</v>
      </c>
      <c r="C3" s="36"/>
      <c r="D3" s="36"/>
      <c r="E3" s="36"/>
      <c r="F3" s="36"/>
      <c r="G3" s="70">
        <v>44865</v>
      </c>
      <c r="H3" s="28"/>
      <c r="I3" s="28"/>
      <c r="J3" s="28"/>
    </row>
    <row r="4" spans="1:10" s="28" customFormat="1" ht="86.25" customHeight="1" x14ac:dyDescent="0.3">
      <c r="A4" s="78" t="s">
        <v>73</v>
      </c>
      <c r="B4" s="75"/>
      <c r="C4" s="75"/>
      <c r="D4" s="75"/>
      <c r="E4" s="75"/>
      <c r="F4" s="75"/>
      <c r="G4" s="75"/>
    </row>
    <row r="5" spans="1:10" s="27" customFormat="1" ht="68.25" customHeight="1" x14ac:dyDescent="0.3">
      <c r="A5" s="78" t="s">
        <v>74</v>
      </c>
      <c r="B5" s="75"/>
      <c r="C5" s="75"/>
      <c r="D5" s="75"/>
      <c r="E5" s="75"/>
      <c r="F5" s="75"/>
      <c r="G5" s="75"/>
    </row>
    <row r="6" spans="1:10" s="31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0.62</v>
      </c>
      <c r="E7" s="7">
        <v>4103.6000000000004</v>
      </c>
      <c r="F7" s="4" t="s">
        <v>10</v>
      </c>
      <c r="G7" s="30">
        <f>(D7*E7)</f>
        <v>2544.2320000000004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4103.6000000000004</v>
      </c>
      <c r="F8" s="4" t="s">
        <v>10</v>
      </c>
      <c r="G8" s="30">
        <f t="shared" ref="G8:G26" si="1">D8*E8</f>
        <v>328.28800000000001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4103.6000000000004</v>
      </c>
      <c r="F9" s="4" t="s">
        <v>10</v>
      </c>
      <c r="G9" s="30">
        <f t="shared" si="1"/>
        <v>697.61200000000008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4103.6000000000004</v>
      </c>
      <c r="F10" s="4" t="s">
        <v>10</v>
      </c>
      <c r="G10" s="30">
        <f t="shared" si="1"/>
        <v>287.25200000000007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4103.6000000000004</v>
      </c>
      <c r="F11" s="4" t="s">
        <v>10</v>
      </c>
      <c r="G11" s="30">
        <f t="shared" si="1"/>
        <v>164.14400000000001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4103.6000000000004</v>
      </c>
      <c r="F12" s="4" t="s">
        <v>10</v>
      </c>
      <c r="G12" s="30">
        <f t="shared" si="1"/>
        <v>861.75600000000009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4103.6000000000004</v>
      </c>
      <c r="F13" s="4" t="s">
        <v>10</v>
      </c>
      <c r="G13" s="30">
        <f t="shared" si="1"/>
        <v>779.68400000000008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4103.6000000000004</v>
      </c>
      <c r="F14" s="4" t="s">
        <v>10</v>
      </c>
      <c r="G14" s="30">
        <f t="shared" si="1"/>
        <v>820.72000000000014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4103.6000000000004</v>
      </c>
      <c r="F15" s="5" t="s">
        <v>44</v>
      </c>
      <c r="G15" s="30">
        <f t="shared" si="1"/>
        <v>2215.9440000000004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4103.6000000000004</v>
      </c>
      <c r="F16" s="5" t="s">
        <v>44</v>
      </c>
      <c r="G16" s="30">
        <f t="shared" si="1"/>
        <v>1887.6560000000002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4103.6000000000004</v>
      </c>
      <c r="F17" s="4" t="s">
        <v>25</v>
      </c>
      <c r="G17" s="30">
        <f t="shared" si="1"/>
        <v>205.18000000000004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4103.6000000000004</v>
      </c>
      <c r="F18" s="4" t="s">
        <v>57</v>
      </c>
      <c r="G18" s="30">
        <f t="shared" si="1"/>
        <v>328.28800000000001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4103.6000000000004</v>
      </c>
      <c r="F19" s="4" t="s">
        <v>17</v>
      </c>
      <c r="G19" s="30">
        <f t="shared" si="1"/>
        <v>2092.8360000000002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1.94</v>
      </c>
      <c r="E20" s="7">
        <v>4103.6000000000004</v>
      </c>
      <c r="F20" s="5" t="s">
        <v>44</v>
      </c>
      <c r="G20" s="30">
        <f>D20*E20</f>
        <v>7960.9840000000004</v>
      </c>
    </row>
    <row r="21" spans="1:7" ht="31.5" x14ac:dyDescent="0.25">
      <c r="A21" s="3">
        <f t="shared" si="0"/>
        <v>15</v>
      </c>
      <c r="B21" s="16" t="s">
        <v>60</v>
      </c>
      <c r="C21" s="3" t="s">
        <v>30</v>
      </c>
      <c r="D21" s="7">
        <v>3.62</v>
      </c>
      <c r="E21" s="7">
        <v>4103.6000000000004</v>
      </c>
      <c r="F21" s="4" t="s">
        <v>31</v>
      </c>
      <c r="G21" s="30">
        <f t="shared" si="1"/>
        <v>14855.032000000001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v>6339.8</v>
      </c>
      <c r="E22" s="7">
        <v>2</v>
      </c>
      <c r="F22" s="5" t="s">
        <v>44</v>
      </c>
      <c r="G22" s="30">
        <f t="shared" si="1"/>
        <v>12679.6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1.71</v>
      </c>
      <c r="E23" s="7">
        <v>4103.6000000000004</v>
      </c>
      <c r="F23" s="5" t="s">
        <v>44</v>
      </c>
      <c r="G23" s="30">
        <f t="shared" si="1"/>
        <v>7017.1560000000009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4103.6000000000004</v>
      </c>
      <c r="F24" s="5" t="s">
        <v>44</v>
      </c>
      <c r="G24" s="30">
        <f t="shared" si="1"/>
        <v>574.50400000000013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4103.6000000000004</v>
      </c>
      <c r="F25" s="5" t="s">
        <v>44</v>
      </c>
      <c r="G25" s="30">
        <f t="shared" si="1"/>
        <v>5416.7520000000004</v>
      </c>
    </row>
    <row r="26" spans="1:7" s="2" customFormat="1" ht="47.25" x14ac:dyDescent="0.25">
      <c r="A26" s="3">
        <f t="shared" si="0"/>
        <v>20</v>
      </c>
      <c r="B26" s="15" t="s">
        <v>90</v>
      </c>
      <c r="C26" s="11" t="s">
        <v>9</v>
      </c>
      <c r="D26" s="12">
        <v>2.4500000000000002</v>
      </c>
      <c r="E26" s="7">
        <v>4103.6000000000004</v>
      </c>
      <c r="F26" s="5" t="s">
        <v>20</v>
      </c>
      <c r="G26" s="30">
        <f t="shared" si="1"/>
        <v>10053.820000000002</v>
      </c>
    </row>
    <row r="27" spans="1:7" s="17" customFormat="1" x14ac:dyDescent="0.25">
      <c r="A27" s="79" t="s">
        <v>40</v>
      </c>
      <c r="B27" s="80"/>
      <c r="C27" s="80"/>
      <c r="D27" s="80"/>
      <c r="E27" s="80"/>
      <c r="F27" s="81"/>
      <c r="G27" s="24">
        <f>SUM(G7:G26)-0.01</f>
        <v>71771.430000000022</v>
      </c>
    </row>
    <row r="28" spans="1:7" s="2" customFormat="1" x14ac:dyDescent="0.25">
      <c r="A28" s="25" t="s">
        <v>39</v>
      </c>
      <c r="B28" s="25"/>
      <c r="C28" s="25"/>
      <c r="D28" s="25"/>
      <c r="E28" s="25"/>
      <c r="F28" s="33"/>
      <c r="G28" s="25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59</v>
      </c>
      <c r="G30" s="26">
        <v>11125.26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58</v>
      </c>
      <c r="D31" s="12">
        <v>14.62</v>
      </c>
      <c r="E31" s="12">
        <v>2296</v>
      </c>
      <c r="F31" s="19" t="s">
        <v>17</v>
      </c>
      <c r="G31" s="69">
        <v>0</v>
      </c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58</v>
      </c>
      <c r="D32" s="12">
        <v>10.55</v>
      </c>
      <c r="E32" s="12">
        <v>2296</v>
      </c>
      <c r="F32" s="19" t="s">
        <v>17</v>
      </c>
      <c r="G32" s="69">
        <v>0</v>
      </c>
    </row>
    <row r="33" spans="1:8" s="22" customFormat="1" x14ac:dyDescent="0.25">
      <c r="A33" s="82" t="s">
        <v>40</v>
      </c>
      <c r="B33" s="83"/>
      <c r="C33" s="83"/>
      <c r="D33" s="83"/>
      <c r="E33" s="83"/>
      <c r="F33" s="84"/>
      <c r="G33" s="23">
        <f>SUM(G30:G32)</f>
        <v>11125.26</v>
      </c>
    </row>
    <row r="34" spans="1:8" s="17" customFormat="1" x14ac:dyDescent="0.25">
      <c r="A34" s="85" t="s">
        <v>47</v>
      </c>
      <c r="B34" s="86"/>
      <c r="C34" s="86"/>
      <c r="D34" s="86"/>
      <c r="E34" s="86"/>
      <c r="F34" s="87"/>
      <c r="G34" s="24">
        <f>G27+G33</f>
        <v>82896.690000000017</v>
      </c>
    </row>
    <row r="35" spans="1:8" x14ac:dyDescent="0.25">
      <c r="A35" s="88"/>
      <c r="B35" s="88"/>
      <c r="C35" s="88"/>
      <c r="D35" s="88"/>
      <c r="E35" s="88"/>
      <c r="F35" s="88"/>
      <c r="G35" s="88"/>
    </row>
    <row r="36" spans="1:8" ht="24" customHeight="1" x14ac:dyDescent="0.3">
      <c r="A36" s="89" t="s">
        <v>101</v>
      </c>
      <c r="B36" s="90"/>
      <c r="C36" s="90"/>
      <c r="D36" s="90"/>
      <c r="E36" s="90"/>
      <c r="F36" s="90"/>
      <c r="G36" s="90"/>
      <c r="H36" s="27"/>
    </row>
    <row r="37" spans="1:8" ht="27" customHeight="1" x14ac:dyDescent="0.3">
      <c r="A37" s="89" t="s">
        <v>103</v>
      </c>
      <c r="B37" s="75"/>
      <c r="C37" s="75"/>
      <c r="D37" s="75"/>
      <c r="E37" s="75"/>
      <c r="F37" s="75"/>
      <c r="G37" s="75"/>
      <c r="H37" s="27"/>
    </row>
    <row r="38" spans="1:8" ht="22.5" customHeight="1" x14ac:dyDescent="0.3">
      <c r="A38" s="74" t="s">
        <v>50</v>
      </c>
      <c r="B38" s="75"/>
      <c r="C38" s="75"/>
      <c r="D38" s="75"/>
      <c r="E38" s="75"/>
      <c r="F38" s="75"/>
      <c r="G38" s="75"/>
      <c r="H38" s="27"/>
    </row>
    <row r="39" spans="1:8" ht="27" customHeight="1" x14ac:dyDescent="0.3">
      <c r="A39" s="74" t="s">
        <v>51</v>
      </c>
      <c r="B39" s="75"/>
      <c r="C39" s="75"/>
      <c r="D39" s="75"/>
      <c r="E39" s="75"/>
      <c r="F39" s="75"/>
      <c r="G39" s="75"/>
      <c r="H39" s="27"/>
    </row>
    <row r="40" spans="1:8" ht="27.75" customHeight="1" x14ac:dyDescent="0.3">
      <c r="A40" s="74" t="s">
        <v>52</v>
      </c>
      <c r="B40" s="75"/>
      <c r="C40" s="75"/>
      <c r="D40" s="75"/>
      <c r="E40" s="75"/>
      <c r="F40" s="75"/>
      <c r="G40" s="75"/>
      <c r="H40" s="27"/>
    </row>
    <row r="41" spans="1:8" s="13" customFormat="1" x14ac:dyDescent="0.25">
      <c r="A41" s="38"/>
      <c r="B41" s="38"/>
      <c r="C41" s="38"/>
      <c r="D41" s="38"/>
      <c r="E41" s="39"/>
      <c r="F41" s="40"/>
      <c r="G41" s="41"/>
      <c r="H41" s="29"/>
    </row>
    <row r="42" spans="1:8" s="13" customFormat="1" ht="37.9" customHeight="1" x14ac:dyDescent="0.3">
      <c r="A42" s="42"/>
      <c r="B42" s="42"/>
      <c r="C42" s="43" t="s">
        <v>53</v>
      </c>
      <c r="D42" s="42"/>
      <c r="E42" s="42"/>
      <c r="F42" s="44"/>
      <c r="G42" s="45"/>
      <c r="H42" s="29"/>
    </row>
    <row r="43" spans="1:8" ht="18" x14ac:dyDescent="0.25">
      <c r="A43" s="46"/>
      <c r="B43" s="46"/>
      <c r="C43" s="46"/>
      <c r="D43" s="46"/>
      <c r="E43" s="46"/>
      <c r="F43" s="47"/>
      <c r="G43" s="48"/>
      <c r="H43" s="27"/>
    </row>
    <row r="44" spans="1:8" ht="18" x14ac:dyDescent="0.25">
      <c r="A44" s="46"/>
      <c r="B44" s="46" t="s">
        <v>54</v>
      </c>
      <c r="C44" s="46" t="s">
        <v>61</v>
      </c>
      <c r="D44" s="46"/>
      <c r="E44" s="46"/>
      <c r="F44" s="49"/>
      <c r="G44" s="48"/>
      <c r="H44" s="27"/>
    </row>
    <row r="45" spans="1:8" ht="18" x14ac:dyDescent="0.25">
      <c r="A45" s="46"/>
      <c r="B45" s="46"/>
      <c r="C45" s="46"/>
      <c r="D45" s="46"/>
      <c r="E45" s="46"/>
      <c r="F45" s="47"/>
      <c r="G45" s="48"/>
      <c r="H45" s="27"/>
    </row>
    <row r="46" spans="1:8" ht="18" x14ac:dyDescent="0.25">
      <c r="A46" s="46"/>
      <c r="B46" s="46" t="s">
        <v>55</v>
      </c>
      <c r="C46" s="46" t="s">
        <v>76</v>
      </c>
      <c r="D46" s="46"/>
      <c r="E46" s="46"/>
      <c r="F46" s="49"/>
      <c r="G46" s="48"/>
      <c r="H46" s="27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48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3" zoomScale="75" zoomScaleNormal="75" zoomScaleSheetLayoutView="75" workbookViewId="0">
      <selection activeCell="C47" sqref="C4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4" customWidth="1"/>
    <col min="7" max="7" width="23.140625" style="27" customWidth="1"/>
    <col min="8" max="10" width="8.85546875" style="1" customWidth="1"/>
    <col min="11" max="16384" width="9.140625" style="1"/>
  </cols>
  <sheetData>
    <row r="1" spans="1:10" s="27" customFormat="1" x14ac:dyDescent="0.25">
      <c r="F1" s="32"/>
    </row>
    <row r="2" spans="1:10" ht="43.5" customHeight="1" x14ac:dyDescent="0.25">
      <c r="A2" s="35"/>
      <c r="B2" s="76" t="s">
        <v>105</v>
      </c>
      <c r="C2" s="77"/>
      <c r="D2" s="77"/>
      <c r="E2" s="77"/>
      <c r="F2" s="77"/>
      <c r="G2" s="77"/>
      <c r="H2" s="27"/>
      <c r="I2" s="27"/>
      <c r="J2" s="27"/>
    </row>
    <row r="3" spans="1:10" s="2" customFormat="1" ht="34.5" customHeight="1" x14ac:dyDescent="0.25">
      <c r="A3" s="36"/>
      <c r="B3" s="37" t="s">
        <v>49</v>
      </c>
      <c r="C3" s="36"/>
      <c r="D3" s="36"/>
      <c r="E3" s="36"/>
      <c r="F3" s="36"/>
      <c r="G3" s="70">
        <v>44895</v>
      </c>
      <c r="H3" s="28"/>
      <c r="I3" s="28"/>
      <c r="J3" s="28"/>
    </row>
    <row r="4" spans="1:10" s="28" customFormat="1" ht="86.25" customHeight="1" x14ac:dyDescent="0.3">
      <c r="A4" s="78" t="s">
        <v>73</v>
      </c>
      <c r="B4" s="75"/>
      <c r="C4" s="75"/>
      <c r="D4" s="75"/>
      <c r="E4" s="75"/>
      <c r="F4" s="75"/>
      <c r="G4" s="75"/>
    </row>
    <row r="5" spans="1:10" s="27" customFormat="1" ht="68.25" customHeight="1" x14ac:dyDescent="0.3">
      <c r="A5" s="78" t="s">
        <v>74</v>
      </c>
      <c r="B5" s="75"/>
      <c r="C5" s="75"/>
      <c r="D5" s="75"/>
      <c r="E5" s="75"/>
      <c r="F5" s="75"/>
      <c r="G5" s="75"/>
    </row>
    <row r="6" spans="1:10" s="31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0.62</v>
      </c>
      <c r="E7" s="7">
        <v>4103.6000000000004</v>
      </c>
      <c r="F7" s="4" t="s">
        <v>10</v>
      </c>
      <c r="G7" s="30">
        <f>(D7*E7)</f>
        <v>2544.2320000000004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4103.6000000000004</v>
      </c>
      <c r="F8" s="4" t="s">
        <v>10</v>
      </c>
      <c r="G8" s="30">
        <f t="shared" ref="G8:G26" si="1">D8*E8</f>
        <v>328.28800000000001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4103.6000000000004</v>
      </c>
      <c r="F9" s="4" t="s">
        <v>10</v>
      </c>
      <c r="G9" s="30">
        <f t="shared" si="1"/>
        <v>697.61200000000008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4103.6000000000004</v>
      </c>
      <c r="F10" s="4" t="s">
        <v>10</v>
      </c>
      <c r="G10" s="30">
        <f t="shared" si="1"/>
        <v>287.25200000000007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4103.6000000000004</v>
      </c>
      <c r="F11" s="4" t="s">
        <v>10</v>
      </c>
      <c r="G11" s="30">
        <f t="shared" si="1"/>
        <v>164.14400000000001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4103.6000000000004</v>
      </c>
      <c r="F12" s="4" t="s">
        <v>10</v>
      </c>
      <c r="G12" s="30">
        <f t="shared" si="1"/>
        <v>861.75600000000009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4103.6000000000004</v>
      </c>
      <c r="F13" s="4" t="s">
        <v>10</v>
      </c>
      <c r="G13" s="30">
        <f t="shared" si="1"/>
        <v>779.68400000000008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4103.6000000000004</v>
      </c>
      <c r="F14" s="4" t="s">
        <v>10</v>
      </c>
      <c r="G14" s="30">
        <f t="shared" si="1"/>
        <v>820.72000000000014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4103.6000000000004</v>
      </c>
      <c r="F15" s="5" t="s">
        <v>44</v>
      </c>
      <c r="G15" s="30">
        <f t="shared" si="1"/>
        <v>2215.9440000000004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4103.6000000000004</v>
      </c>
      <c r="F16" s="5" t="s">
        <v>44</v>
      </c>
      <c r="G16" s="30">
        <f t="shared" si="1"/>
        <v>1887.6560000000002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4103.6000000000004</v>
      </c>
      <c r="F17" s="4" t="s">
        <v>25</v>
      </c>
      <c r="G17" s="30">
        <f t="shared" si="1"/>
        <v>205.18000000000004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4103.6000000000004</v>
      </c>
      <c r="F18" s="4" t="s">
        <v>57</v>
      </c>
      <c r="G18" s="30">
        <f t="shared" si="1"/>
        <v>328.28800000000001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4103.6000000000004</v>
      </c>
      <c r="F19" s="4" t="s">
        <v>17</v>
      </c>
      <c r="G19" s="30">
        <f t="shared" si="1"/>
        <v>2092.8360000000002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1.94</v>
      </c>
      <c r="E20" s="7">
        <v>4103.6000000000004</v>
      </c>
      <c r="F20" s="5" t="s">
        <v>44</v>
      </c>
      <c r="G20" s="30">
        <f>D20*E20</f>
        <v>7960.9840000000004</v>
      </c>
    </row>
    <row r="21" spans="1:7" ht="31.5" x14ac:dyDescent="0.25">
      <c r="A21" s="3">
        <f t="shared" si="0"/>
        <v>15</v>
      </c>
      <c r="B21" s="16" t="s">
        <v>60</v>
      </c>
      <c r="C21" s="3" t="s">
        <v>30</v>
      </c>
      <c r="D21" s="7">
        <v>3.62</v>
      </c>
      <c r="E21" s="7">
        <v>4103.6000000000004</v>
      </c>
      <c r="F21" s="4" t="s">
        <v>31</v>
      </c>
      <c r="G21" s="30">
        <f t="shared" si="1"/>
        <v>14855.032000000001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v>6339.8</v>
      </c>
      <c r="E22" s="7">
        <v>2</v>
      </c>
      <c r="F22" s="5" t="s">
        <v>44</v>
      </c>
      <c r="G22" s="30">
        <f t="shared" si="1"/>
        <v>12679.6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1.71</v>
      </c>
      <c r="E23" s="7">
        <v>4103.6000000000004</v>
      </c>
      <c r="F23" s="5" t="s">
        <v>44</v>
      </c>
      <c r="G23" s="30">
        <f t="shared" si="1"/>
        <v>7017.1560000000009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4103.6000000000004</v>
      </c>
      <c r="F24" s="5" t="s">
        <v>44</v>
      </c>
      <c r="G24" s="30">
        <f t="shared" si="1"/>
        <v>574.50400000000013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4103.6000000000004</v>
      </c>
      <c r="F25" s="5" t="s">
        <v>44</v>
      </c>
      <c r="G25" s="30">
        <f t="shared" si="1"/>
        <v>5416.7520000000004</v>
      </c>
    </row>
    <row r="26" spans="1:7" s="2" customFormat="1" ht="47.25" x14ac:dyDescent="0.25">
      <c r="A26" s="3">
        <f t="shared" si="0"/>
        <v>20</v>
      </c>
      <c r="B26" s="15" t="s">
        <v>90</v>
      </c>
      <c r="C26" s="11" t="s">
        <v>9</v>
      </c>
      <c r="D26" s="12">
        <v>2.4500000000000002</v>
      </c>
      <c r="E26" s="7">
        <v>4103.6000000000004</v>
      </c>
      <c r="F26" s="5" t="s">
        <v>20</v>
      </c>
      <c r="G26" s="30">
        <f t="shared" si="1"/>
        <v>10053.820000000002</v>
      </c>
    </row>
    <row r="27" spans="1:7" s="17" customFormat="1" x14ac:dyDescent="0.25">
      <c r="A27" s="79" t="s">
        <v>40</v>
      </c>
      <c r="B27" s="80"/>
      <c r="C27" s="80"/>
      <c r="D27" s="80"/>
      <c r="E27" s="80"/>
      <c r="F27" s="81"/>
      <c r="G27" s="24">
        <f>SUM(G7:G26)-0.01</f>
        <v>71771.430000000022</v>
      </c>
    </row>
    <row r="28" spans="1:7" s="2" customFormat="1" x14ac:dyDescent="0.25">
      <c r="A28" s="25" t="s">
        <v>39</v>
      </c>
      <c r="B28" s="25"/>
      <c r="C28" s="25"/>
      <c r="D28" s="25"/>
      <c r="E28" s="25"/>
      <c r="F28" s="33"/>
      <c r="G28" s="25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59</v>
      </c>
      <c r="G30" s="26">
        <v>0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58</v>
      </c>
      <c r="D31" s="12">
        <v>14.62</v>
      </c>
      <c r="E31" s="12">
        <v>2296</v>
      </c>
      <c r="F31" s="19" t="s">
        <v>17</v>
      </c>
      <c r="G31" s="69">
        <v>0</v>
      </c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58</v>
      </c>
      <c r="D32" s="12">
        <v>10.55</v>
      </c>
      <c r="E32" s="12">
        <v>2296</v>
      </c>
      <c r="F32" s="19" t="s">
        <v>17</v>
      </c>
      <c r="G32" s="69">
        <v>0</v>
      </c>
    </row>
    <row r="33" spans="1:8" s="22" customFormat="1" x14ac:dyDescent="0.25">
      <c r="A33" s="82" t="s">
        <v>40</v>
      </c>
      <c r="B33" s="83"/>
      <c r="C33" s="83"/>
      <c r="D33" s="83"/>
      <c r="E33" s="83"/>
      <c r="F33" s="84"/>
      <c r="G33" s="23">
        <f>SUM(G30:G32)</f>
        <v>0</v>
      </c>
    </row>
    <row r="34" spans="1:8" s="17" customFormat="1" x14ac:dyDescent="0.25">
      <c r="A34" s="85" t="s">
        <v>47</v>
      </c>
      <c r="B34" s="86"/>
      <c r="C34" s="86"/>
      <c r="D34" s="86"/>
      <c r="E34" s="86"/>
      <c r="F34" s="87"/>
      <c r="G34" s="24">
        <f>G27+G33</f>
        <v>71771.430000000022</v>
      </c>
    </row>
    <row r="35" spans="1:8" x14ac:dyDescent="0.25">
      <c r="A35" s="88"/>
      <c r="B35" s="88"/>
      <c r="C35" s="88"/>
      <c r="D35" s="88"/>
      <c r="E35" s="88"/>
      <c r="F35" s="88"/>
      <c r="G35" s="88"/>
    </row>
    <row r="36" spans="1:8" ht="24" customHeight="1" x14ac:dyDescent="0.3">
      <c r="A36" s="89" t="s">
        <v>104</v>
      </c>
      <c r="B36" s="90"/>
      <c r="C36" s="90"/>
      <c r="D36" s="90"/>
      <c r="E36" s="90"/>
      <c r="F36" s="90"/>
      <c r="G36" s="90"/>
      <c r="H36" s="27"/>
    </row>
    <row r="37" spans="1:8" ht="27" customHeight="1" x14ac:dyDescent="0.3">
      <c r="A37" s="89" t="s">
        <v>106</v>
      </c>
      <c r="B37" s="75"/>
      <c r="C37" s="75"/>
      <c r="D37" s="75"/>
      <c r="E37" s="75"/>
      <c r="F37" s="75"/>
      <c r="G37" s="75"/>
      <c r="H37" s="27"/>
    </row>
    <row r="38" spans="1:8" ht="22.5" customHeight="1" x14ac:dyDescent="0.3">
      <c r="A38" s="74" t="s">
        <v>50</v>
      </c>
      <c r="B38" s="75"/>
      <c r="C38" s="75"/>
      <c r="D38" s="75"/>
      <c r="E38" s="75"/>
      <c r="F38" s="75"/>
      <c r="G38" s="75"/>
      <c r="H38" s="27"/>
    </row>
    <row r="39" spans="1:8" ht="27" customHeight="1" x14ac:dyDescent="0.3">
      <c r="A39" s="74" t="s">
        <v>51</v>
      </c>
      <c r="B39" s="75"/>
      <c r="C39" s="75"/>
      <c r="D39" s="75"/>
      <c r="E39" s="75"/>
      <c r="F39" s="75"/>
      <c r="G39" s="75"/>
      <c r="H39" s="27"/>
    </row>
    <row r="40" spans="1:8" ht="27.75" customHeight="1" x14ac:dyDescent="0.3">
      <c r="A40" s="74" t="s">
        <v>52</v>
      </c>
      <c r="B40" s="75"/>
      <c r="C40" s="75"/>
      <c r="D40" s="75"/>
      <c r="E40" s="75"/>
      <c r="F40" s="75"/>
      <c r="G40" s="75"/>
      <c r="H40" s="27"/>
    </row>
    <row r="41" spans="1:8" s="13" customFormat="1" x14ac:dyDescent="0.25">
      <c r="A41" s="38"/>
      <c r="B41" s="38"/>
      <c r="C41" s="38"/>
      <c r="D41" s="38"/>
      <c r="E41" s="39"/>
      <c r="F41" s="40"/>
      <c r="G41" s="41"/>
      <c r="H41" s="29"/>
    </row>
    <row r="42" spans="1:8" s="13" customFormat="1" ht="37.9" customHeight="1" x14ac:dyDescent="0.3">
      <c r="A42" s="42"/>
      <c r="B42" s="42"/>
      <c r="C42" s="43" t="s">
        <v>53</v>
      </c>
      <c r="D42" s="42"/>
      <c r="E42" s="42"/>
      <c r="F42" s="44"/>
      <c r="G42" s="45"/>
      <c r="H42" s="29"/>
    </row>
    <row r="43" spans="1:8" ht="18" x14ac:dyDescent="0.25">
      <c r="A43" s="46"/>
      <c r="B43" s="46"/>
      <c r="C43" s="46"/>
      <c r="D43" s="46"/>
      <c r="E43" s="46"/>
      <c r="F43" s="47"/>
      <c r="G43" s="48"/>
      <c r="H43" s="27"/>
    </row>
    <row r="44" spans="1:8" ht="18" x14ac:dyDescent="0.25">
      <c r="A44" s="46"/>
      <c r="B44" s="46" t="s">
        <v>54</v>
      </c>
      <c r="C44" s="46" t="s">
        <v>61</v>
      </c>
      <c r="D44" s="46"/>
      <c r="E44" s="46"/>
      <c r="F44" s="49"/>
      <c r="G44" s="48"/>
      <c r="H44" s="27"/>
    </row>
    <row r="45" spans="1:8" ht="18" x14ac:dyDescent="0.25">
      <c r="A45" s="46"/>
      <c r="B45" s="46"/>
      <c r="C45" s="46"/>
      <c r="D45" s="46"/>
      <c r="E45" s="46"/>
      <c r="F45" s="47"/>
      <c r="G45" s="48"/>
      <c r="H45" s="27"/>
    </row>
    <row r="46" spans="1:8" ht="18" x14ac:dyDescent="0.25">
      <c r="A46" s="46"/>
      <c r="B46" s="46" t="s">
        <v>55</v>
      </c>
      <c r="C46" s="46" t="s">
        <v>76</v>
      </c>
      <c r="D46" s="46"/>
      <c r="E46" s="46"/>
      <c r="F46" s="49"/>
      <c r="G46" s="48"/>
      <c r="H46" s="27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48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6" zoomScale="75" zoomScaleNormal="75" zoomScaleSheetLayoutView="75" workbookViewId="0">
      <selection activeCell="C47" sqref="C4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4" customWidth="1"/>
    <col min="7" max="7" width="23.140625" style="27" customWidth="1"/>
    <col min="8" max="10" width="8.85546875" style="1" customWidth="1"/>
    <col min="11" max="16384" width="9.140625" style="1"/>
  </cols>
  <sheetData>
    <row r="1" spans="1:10" s="27" customFormat="1" x14ac:dyDescent="0.25">
      <c r="F1" s="32"/>
    </row>
    <row r="2" spans="1:10" ht="43.5" customHeight="1" x14ac:dyDescent="0.25">
      <c r="A2" s="35"/>
      <c r="B2" s="76" t="s">
        <v>109</v>
      </c>
      <c r="C2" s="77"/>
      <c r="D2" s="77"/>
      <c r="E2" s="77"/>
      <c r="F2" s="77"/>
      <c r="G2" s="77"/>
      <c r="H2" s="27"/>
      <c r="I2" s="27"/>
      <c r="J2" s="27"/>
    </row>
    <row r="3" spans="1:10" s="2" customFormat="1" ht="34.5" customHeight="1" x14ac:dyDescent="0.25">
      <c r="A3" s="36"/>
      <c r="B3" s="37" t="s">
        <v>49</v>
      </c>
      <c r="C3" s="36"/>
      <c r="D3" s="36"/>
      <c r="E3" s="36"/>
      <c r="F3" s="36"/>
      <c r="G3" s="70">
        <v>44926</v>
      </c>
      <c r="H3" s="28"/>
      <c r="I3" s="28"/>
      <c r="J3" s="28"/>
    </row>
    <row r="4" spans="1:10" s="28" customFormat="1" ht="86.25" customHeight="1" x14ac:dyDescent="0.3">
      <c r="A4" s="78" t="s">
        <v>73</v>
      </c>
      <c r="B4" s="75"/>
      <c r="C4" s="75"/>
      <c r="D4" s="75"/>
      <c r="E4" s="75"/>
      <c r="F4" s="75"/>
      <c r="G4" s="75"/>
    </row>
    <row r="5" spans="1:10" s="27" customFormat="1" ht="68.25" customHeight="1" x14ac:dyDescent="0.3">
      <c r="A5" s="78" t="s">
        <v>74</v>
      </c>
      <c r="B5" s="75"/>
      <c r="C5" s="75"/>
      <c r="D5" s="75"/>
      <c r="E5" s="75"/>
      <c r="F5" s="75"/>
      <c r="G5" s="75"/>
    </row>
    <row r="6" spans="1:10" s="31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0.62</v>
      </c>
      <c r="E7" s="7">
        <v>4103.6000000000004</v>
      </c>
      <c r="F7" s="4" t="s">
        <v>10</v>
      </c>
      <c r="G7" s="30">
        <f>(D7*E7)</f>
        <v>2544.2320000000004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4103.6000000000004</v>
      </c>
      <c r="F8" s="4" t="s">
        <v>10</v>
      </c>
      <c r="G8" s="30">
        <f t="shared" ref="G8:G26" si="1">D8*E8</f>
        <v>328.28800000000001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4103.6000000000004</v>
      </c>
      <c r="F9" s="4" t="s">
        <v>10</v>
      </c>
      <c r="G9" s="30">
        <f t="shared" si="1"/>
        <v>697.61200000000008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4103.6000000000004</v>
      </c>
      <c r="F10" s="4" t="s">
        <v>10</v>
      </c>
      <c r="G10" s="30">
        <f t="shared" si="1"/>
        <v>287.25200000000007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4103.6000000000004</v>
      </c>
      <c r="F11" s="4" t="s">
        <v>10</v>
      </c>
      <c r="G11" s="30">
        <f t="shared" si="1"/>
        <v>164.14400000000001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4103.6000000000004</v>
      </c>
      <c r="F12" s="4" t="s">
        <v>10</v>
      </c>
      <c r="G12" s="30">
        <f t="shared" si="1"/>
        <v>861.75600000000009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4103.6000000000004</v>
      </c>
      <c r="F13" s="4" t="s">
        <v>10</v>
      </c>
      <c r="G13" s="30">
        <f t="shared" si="1"/>
        <v>779.68400000000008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4103.6000000000004</v>
      </c>
      <c r="F14" s="4" t="s">
        <v>10</v>
      </c>
      <c r="G14" s="30">
        <f t="shared" si="1"/>
        <v>820.72000000000014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4103.6000000000004</v>
      </c>
      <c r="F15" s="5" t="s">
        <v>44</v>
      </c>
      <c r="G15" s="30">
        <f t="shared" si="1"/>
        <v>2215.9440000000004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4103.6000000000004</v>
      </c>
      <c r="F16" s="5" t="s">
        <v>44</v>
      </c>
      <c r="G16" s="30">
        <f t="shared" si="1"/>
        <v>1887.6560000000002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4103.6000000000004</v>
      </c>
      <c r="F17" s="4" t="s">
        <v>25</v>
      </c>
      <c r="G17" s="30">
        <f t="shared" si="1"/>
        <v>205.18000000000004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4103.6000000000004</v>
      </c>
      <c r="F18" s="4" t="s">
        <v>57</v>
      </c>
      <c r="G18" s="30">
        <f t="shared" si="1"/>
        <v>328.28800000000001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4103.6000000000004</v>
      </c>
      <c r="F19" s="4" t="s">
        <v>17</v>
      </c>
      <c r="G19" s="30">
        <f t="shared" si="1"/>
        <v>2092.8360000000002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1.94</v>
      </c>
      <c r="E20" s="7">
        <v>4103.6000000000004</v>
      </c>
      <c r="F20" s="5" t="s">
        <v>44</v>
      </c>
      <c r="G20" s="30">
        <f>D20*E20</f>
        <v>7960.9840000000004</v>
      </c>
    </row>
    <row r="21" spans="1:7" ht="31.5" x14ac:dyDescent="0.25">
      <c r="A21" s="3">
        <f t="shared" si="0"/>
        <v>15</v>
      </c>
      <c r="B21" s="16" t="s">
        <v>60</v>
      </c>
      <c r="C21" s="3" t="s">
        <v>30</v>
      </c>
      <c r="D21" s="7">
        <v>3.62</v>
      </c>
      <c r="E21" s="7">
        <v>4103.6000000000004</v>
      </c>
      <c r="F21" s="4" t="s">
        <v>31</v>
      </c>
      <c r="G21" s="30">
        <f t="shared" si="1"/>
        <v>14855.032000000001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v>6339.8</v>
      </c>
      <c r="E22" s="7">
        <v>2</v>
      </c>
      <c r="F22" s="5" t="s">
        <v>44</v>
      </c>
      <c r="G22" s="30">
        <f t="shared" si="1"/>
        <v>12679.6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1.71</v>
      </c>
      <c r="E23" s="7">
        <v>4103.6000000000004</v>
      </c>
      <c r="F23" s="5" t="s">
        <v>44</v>
      </c>
      <c r="G23" s="30">
        <f t="shared" si="1"/>
        <v>7017.1560000000009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4103.6000000000004</v>
      </c>
      <c r="F24" s="5" t="s">
        <v>44</v>
      </c>
      <c r="G24" s="30">
        <f t="shared" si="1"/>
        <v>574.50400000000013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4103.6000000000004</v>
      </c>
      <c r="F25" s="5" t="s">
        <v>44</v>
      </c>
      <c r="G25" s="30">
        <f t="shared" si="1"/>
        <v>5416.7520000000004</v>
      </c>
    </row>
    <row r="26" spans="1:7" s="2" customFormat="1" ht="47.25" x14ac:dyDescent="0.25">
      <c r="A26" s="3">
        <f t="shared" si="0"/>
        <v>20</v>
      </c>
      <c r="B26" s="15" t="s">
        <v>108</v>
      </c>
      <c r="C26" s="11" t="s">
        <v>9</v>
      </c>
      <c r="D26" s="12">
        <v>2.65</v>
      </c>
      <c r="E26" s="7">
        <v>4103.6000000000004</v>
      </c>
      <c r="F26" s="5" t="s">
        <v>20</v>
      </c>
      <c r="G26" s="30">
        <f t="shared" si="1"/>
        <v>10874.54</v>
      </c>
    </row>
    <row r="27" spans="1:7" s="17" customFormat="1" x14ac:dyDescent="0.25">
      <c r="A27" s="79" t="s">
        <v>40</v>
      </c>
      <c r="B27" s="80"/>
      <c r="C27" s="80"/>
      <c r="D27" s="80"/>
      <c r="E27" s="80"/>
      <c r="F27" s="81"/>
      <c r="G27" s="24">
        <f>SUM(G7:G26)-0.01</f>
        <v>72592.150000000009</v>
      </c>
    </row>
    <row r="28" spans="1:7" s="2" customFormat="1" x14ac:dyDescent="0.25">
      <c r="A28" s="25" t="s">
        <v>39</v>
      </c>
      <c r="B28" s="25"/>
      <c r="C28" s="25"/>
      <c r="D28" s="25"/>
      <c r="E28" s="25"/>
      <c r="F28" s="33"/>
      <c r="G28" s="25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59</v>
      </c>
      <c r="G30" s="26">
        <f>37139.42+3300</f>
        <v>40439.42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58</v>
      </c>
      <c r="D31" s="12">
        <v>14.62</v>
      </c>
      <c r="E31" s="12">
        <v>2296</v>
      </c>
      <c r="F31" s="19" t="s">
        <v>17</v>
      </c>
      <c r="G31" s="69">
        <v>0</v>
      </c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58</v>
      </c>
      <c r="D32" s="12">
        <v>10.55</v>
      </c>
      <c r="E32" s="12">
        <v>2296</v>
      </c>
      <c r="F32" s="19" t="s">
        <v>17</v>
      </c>
      <c r="G32" s="69">
        <v>0</v>
      </c>
    </row>
    <row r="33" spans="1:8" s="22" customFormat="1" x14ac:dyDescent="0.25">
      <c r="A33" s="82" t="s">
        <v>40</v>
      </c>
      <c r="B33" s="83"/>
      <c r="C33" s="83"/>
      <c r="D33" s="83"/>
      <c r="E33" s="83"/>
      <c r="F33" s="84"/>
      <c r="G33" s="23">
        <f>SUM(G30:G32)</f>
        <v>40439.42</v>
      </c>
    </row>
    <row r="34" spans="1:8" s="17" customFormat="1" x14ac:dyDescent="0.25">
      <c r="A34" s="85" t="s">
        <v>47</v>
      </c>
      <c r="B34" s="86"/>
      <c r="C34" s="86"/>
      <c r="D34" s="86"/>
      <c r="E34" s="86"/>
      <c r="F34" s="87"/>
      <c r="G34" s="24">
        <f>G27+G33</f>
        <v>113031.57</v>
      </c>
    </row>
    <row r="35" spans="1:8" x14ac:dyDescent="0.25">
      <c r="A35" s="88"/>
      <c r="B35" s="88"/>
      <c r="C35" s="88"/>
      <c r="D35" s="88"/>
      <c r="E35" s="88"/>
      <c r="F35" s="88"/>
      <c r="G35" s="88"/>
    </row>
    <row r="36" spans="1:8" ht="24" customHeight="1" x14ac:dyDescent="0.3">
      <c r="A36" s="89" t="s">
        <v>107</v>
      </c>
      <c r="B36" s="90"/>
      <c r="C36" s="90"/>
      <c r="D36" s="90"/>
      <c r="E36" s="90"/>
      <c r="F36" s="90"/>
      <c r="G36" s="90"/>
      <c r="H36" s="27"/>
    </row>
    <row r="37" spans="1:8" ht="27" customHeight="1" x14ac:dyDescent="0.3">
      <c r="A37" s="89" t="s">
        <v>110</v>
      </c>
      <c r="B37" s="75"/>
      <c r="C37" s="75"/>
      <c r="D37" s="75"/>
      <c r="E37" s="75"/>
      <c r="F37" s="75"/>
      <c r="G37" s="75"/>
      <c r="H37" s="27"/>
    </row>
    <row r="38" spans="1:8" ht="22.5" customHeight="1" x14ac:dyDescent="0.3">
      <c r="A38" s="74" t="s">
        <v>50</v>
      </c>
      <c r="B38" s="75"/>
      <c r="C38" s="75"/>
      <c r="D38" s="75"/>
      <c r="E38" s="75"/>
      <c r="F38" s="75"/>
      <c r="G38" s="75"/>
      <c r="H38" s="27"/>
    </row>
    <row r="39" spans="1:8" ht="27" customHeight="1" x14ac:dyDescent="0.3">
      <c r="A39" s="74" t="s">
        <v>51</v>
      </c>
      <c r="B39" s="75"/>
      <c r="C39" s="75"/>
      <c r="D39" s="75"/>
      <c r="E39" s="75"/>
      <c r="F39" s="75"/>
      <c r="G39" s="75"/>
      <c r="H39" s="27"/>
    </row>
    <row r="40" spans="1:8" ht="27.75" customHeight="1" x14ac:dyDescent="0.3">
      <c r="A40" s="74" t="s">
        <v>52</v>
      </c>
      <c r="B40" s="75"/>
      <c r="C40" s="75"/>
      <c r="D40" s="75"/>
      <c r="E40" s="75"/>
      <c r="F40" s="75"/>
      <c r="G40" s="75"/>
      <c r="H40" s="27"/>
    </row>
    <row r="41" spans="1:8" s="13" customFormat="1" x14ac:dyDescent="0.25">
      <c r="A41" s="38"/>
      <c r="B41" s="38"/>
      <c r="C41" s="38"/>
      <c r="D41" s="38"/>
      <c r="E41" s="39"/>
      <c r="F41" s="40"/>
      <c r="G41" s="41"/>
      <c r="H41" s="29"/>
    </row>
    <row r="42" spans="1:8" s="13" customFormat="1" ht="37.9" customHeight="1" x14ac:dyDescent="0.3">
      <c r="A42" s="42"/>
      <c r="B42" s="42"/>
      <c r="C42" s="43" t="s">
        <v>53</v>
      </c>
      <c r="D42" s="42"/>
      <c r="E42" s="42"/>
      <c r="F42" s="44"/>
      <c r="G42" s="45"/>
      <c r="H42" s="29"/>
    </row>
    <row r="43" spans="1:8" ht="18" x14ac:dyDescent="0.25">
      <c r="A43" s="46"/>
      <c r="B43" s="46"/>
      <c r="C43" s="46"/>
      <c r="D43" s="46"/>
      <c r="E43" s="46"/>
      <c r="F43" s="47"/>
      <c r="G43" s="48"/>
      <c r="H43" s="27"/>
    </row>
    <row r="44" spans="1:8" ht="18" x14ac:dyDescent="0.25">
      <c r="A44" s="46"/>
      <c r="B44" s="46" t="s">
        <v>54</v>
      </c>
      <c r="C44" s="46" t="s">
        <v>61</v>
      </c>
      <c r="D44" s="46"/>
      <c r="E44" s="46"/>
      <c r="F44" s="49"/>
      <c r="G44" s="48"/>
      <c r="H44" s="27"/>
    </row>
    <row r="45" spans="1:8" ht="18" x14ac:dyDescent="0.25">
      <c r="A45" s="46"/>
      <c r="B45" s="46"/>
      <c r="C45" s="46"/>
      <c r="D45" s="46"/>
      <c r="E45" s="46"/>
      <c r="F45" s="47"/>
      <c r="G45" s="48"/>
      <c r="H45" s="27"/>
    </row>
    <row r="46" spans="1:8" ht="18" x14ac:dyDescent="0.25">
      <c r="A46" s="46"/>
      <c r="B46" s="46" t="s">
        <v>55</v>
      </c>
      <c r="C46" s="46" t="s">
        <v>76</v>
      </c>
      <c r="D46" s="46"/>
      <c r="E46" s="46"/>
      <c r="F46" s="49"/>
      <c r="G46" s="48"/>
      <c r="H46" s="27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48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abSelected="1" zoomScale="70" zoomScaleNormal="70" zoomScaleSheetLayoutView="70" workbookViewId="0">
      <selection activeCell="C10" sqref="C10"/>
    </sheetView>
  </sheetViews>
  <sheetFormatPr defaultColWidth="9.140625" defaultRowHeight="15.75" x14ac:dyDescent="0.25"/>
  <cols>
    <col min="1" max="1" width="6.85546875" style="1" customWidth="1"/>
    <col min="2" max="2" width="96.5703125" style="1" customWidth="1"/>
    <col min="3" max="3" width="31.28515625" style="65" customWidth="1"/>
    <col min="4" max="16384" width="9.140625" style="1"/>
  </cols>
  <sheetData>
    <row r="1" spans="1:3" s="27" customFormat="1" x14ac:dyDescent="0.25">
      <c r="C1" s="65"/>
    </row>
    <row r="2" spans="1:3" s="27" customFormat="1" ht="43.5" customHeight="1" x14ac:dyDescent="0.25">
      <c r="A2" s="35"/>
      <c r="B2" s="76" t="s">
        <v>111</v>
      </c>
      <c r="C2" s="91"/>
    </row>
    <row r="3" spans="1:3" s="28" customFormat="1" ht="30.75" customHeight="1" x14ac:dyDescent="0.25">
      <c r="A3" s="36"/>
      <c r="B3" s="37"/>
      <c r="C3" s="66"/>
    </row>
    <row r="4" spans="1:3" s="28" customFormat="1" ht="30.75" customHeight="1" x14ac:dyDescent="0.25">
      <c r="A4" s="54">
        <v>1</v>
      </c>
      <c r="B4" s="55" t="s">
        <v>63</v>
      </c>
      <c r="C4" s="71">
        <v>997253.08</v>
      </c>
    </row>
    <row r="5" spans="1:3" s="28" customFormat="1" ht="30.75" customHeight="1" x14ac:dyDescent="0.25">
      <c r="A5" s="54">
        <v>2</v>
      </c>
      <c r="B5" s="55" t="s">
        <v>93</v>
      </c>
      <c r="C5" s="71">
        <f>1835*12</f>
        <v>22020</v>
      </c>
    </row>
    <row r="6" spans="1:3" s="28" customFormat="1" ht="30.75" customHeight="1" x14ac:dyDescent="0.25">
      <c r="A6" s="54">
        <v>3</v>
      </c>
      <c r="B6" s="55" t="s">
        <v>94</v>
      </c>
      <c r="C6" s="71">
        <v>15700</v>
      </c>
    </row>
    <row r="7" spans="1:3" s="28" customFormat="1" ht="51" customHeight="1" x14ac:dyDescent="0.25">
      <c r="A7" s="56">
        <v>4</v>
      </c>
      <c r="B7" s="55" t="s">
        <v>64</v>
      </c>
      <c r="C7" s="72">
        <v>967419.17</v>
      </c>
    </row>
    <row r="8" spans="1:3" s="27" customFormat="1" ht="41.45" customHeight="1" x14ac:dyDescent="0.25">
      <c r="A8" s="56">
        <v>5</v>
      </c>
      <c r="B8" s="55" t="s">
        <v>65</v>
      </c>
      <c r="C8" s="72">
        <f>C4-C7</f>
        <v>29833.909999999916</v>
      </c>
    </row>
    <row r="9" spans="1:3" s="27" customFormat="1" ht="41.45" customHeight="1" x14ac:dyDescent="0.25">
      <c r="A9" s="56">
        <v>6</v>
      </c>
      <c r="B9" s="55" t="s">
        <v>66</v>
      </c>
      <c r="C9" s="73">
        <v>0</v>
      </c>
    </row>
    <row r="10" spans="1:3" s="31" customFormat="1" ht="51" customHeight="1" x14ac:dyDescent="0.25">
      <c r="A10" s="57" t="s">
        <v>0</v>
      </c>
      <c r="B10" s="57" t="s">
        <v>1</v>
      </c>
      <c r="C10" s="58" t="s">
        <v>67</v>
      </c>
    </row>
    <row r="11" spans="1:3" ht="54" customHeight="1" x14ac:dyDescent="0.25">
      <c r="A11" s="3">
        <v>1</v>
      </c>
      <c r="B11" s="6" t="s">
        <v>8</v>
      </c>
      <c r="C11" s="30">
        <f>янв!G7+фев!G7+мар!G7+апр!G7+май!G7+июнь!G7+июль!G7+авг!G7+сен!G7+окт!G7+ноя!G7+дек!G7</f>
        <v>30448.712000000003</v>
      </c>
    </row>
    <row r="12" spans="1:3" ht="51" customHeight="1" x14ac:dyDescent="0.25">
      <c r="A12" s="3">
        <f t="shared" ref="A12:A30" si="0">A11+1</f>
        <v>2</v>
      </c>
      <c r="B12" s="15" t="s">
        <v>43</v>
      </c>
      <c r="C12" s="30">
        <f>янв!G8+фев!G8+мар!G8+апр!G8+май!G8+июнь!G8+июль!G8+авг!G8+сен!G8+окт!G8+ноя!G8+дек!G8</f>
        <v>3939.4560000000001</v>
      </c>
    </row>
    <row r="13" spans="1:3" ht="49.5" customHeight="1" x14ac:dyDescent="0.25">
      <c r="A13" s="3">
        <f t="shared" si="0"/>
        <v>3</v>
      </c>
      <c r="B13" s="6" t="s">
        <v>12</v>
      </c>
      <c r="C13" s="30">
        <f>янв!G9+фев!G9+мар!G9+апр!G9+май!G9+июнь!G9+июль!G9+авг!G9+сен!G9+окт!G9+ноя!G9+дек!G9</f>
        <v>8330.3080000000009</v>
      </c>
    </row>
    <row r="14" spans="1:3" ht="55.5" customHeight="1" x14ac:dyDescent="0.25">
      <c r="A14" s="3">
        <f t="shared" si="0"/>
        <v>4</v>
      </c>
      <c r="B14" s="6" t="s">
        <v>13</v>
      </c>
      <c r="C14" s="30">
        <f>янв!G10+фев!G10+мар!G10+апр!G10+май!G10+июнь!G10+июль!G10+авг!G10+сен!G10+окт!G10+ноя!G10+дек!G10</f>
        <v>3447.0239999999999</v>
      </c>
    </row>
    <row r="15" spans="1:3" ht="77.25" customHeight="1" x14ac:dyDescent="0.25">
      <c r="A15" s="3">
        <f t="shared" si="0"/>
        <v>5</v>
      </c>
      <c r="B15" s="6" t="s">
        <v>15</v>
      </c>
      <c r="C15" s="30">
        <f>янв!G11+фев!G11+мар!G11+апр!G11+май!G11+июнь!G11+июль!G11+авг!G11+сен!G11+окт!G11+ноя!G11+дек!G11</f>
        <v>1969.7280000000001</v>
      </c>
    </row>
    <row r="16" spans="1:3" ht="31.5" x14ac:dyDescent="0.25">
      <c r="A16" s="3">
        <f t="shared" si="0"/>
        <v>6</v>
      </c>
      <c r="B16" s="6" t="s">
        <v>18</v>
      </c>
      <c r="C16" s="30">
        <f>янв!G12+фев!G12+мар!G12+апр!G12+май!G12+июнь!G12+июль!G12+авг!G12+сен!G12+окт!G12+ноя!G12+дек!G12</f>
        <v>10300.036</v>
      </c>
    </row>
    <row r="17" spans="1:3" ht="51" customHeight="1" x14ac:dyDescent="0.25">
      <c r="A17" s="3">
        <f t="shared" si="0"/>
        <v>7</v>
      </c>
      <c r="B17" s="6" t="s">
        <v>42</v>
      </c>
      <c r="C17" s="30">
        <f>янв!G13+фев!G13+мар!G13+апр!G13+май!G13+июнь!G13+июль!G13+авг!G13+сен!G13+окт!G13+ноя!G13+дек!G13</f>
        <v>9315.1720000000005</v>
      </c>
    </row>
    <row r="18" spans="1:3" x14ac:dyDescent="0.25">
      <c r="A18" s="3">
        <f t="shared" si="0"/>
        <v>8</v>
      </c>
      <c r="B18" s="6" t="s">
        <v>22</v>
      </c>
      <c r="C18" s="30">
        <f>янв!G14+фев!G14+мар!G14+апр!G14+май!G14+июнь!G14+июль!G14+авг!G14+сен!G14+окт!G14+ноя!G14+дек!G14</f>
        <v>9807.6040000000012</v>
      </c>
    </row>
    <row r="19" spans="1:3" ht="33" customHeight="1" x14ac:dyDescent="0.25">
      <c r="A19" s="3">
        <f t="shared" si="0"/>
        <v>9</v>
      </c>
      <c r="B19" s="6" t="s">
        <v>45</v>
      </c>
      <c r="C19" s="30">
        <f>янв!G15+фев!G15+мар!G15+апр!G15+май!G15+июнь!G15+июль!G15+авг!G15+сен!G15+окт!G15+ноя!G15+дек!G15</f>
        <v>26509.255999999998</v>
      </c>
    </row>
    <row r="20" spans="1:3" ht="23.25" customHeight="1" x14ac:dyDescent="0.25">
      <c r="A20" s="3">
        <f t="shared" si="0"/>
        <v>10</v>
      </c>
      <c r="B20" s="6" t="s">
        <v>56</v>
      </c>
      <c r="C20" s="30">
        <f>янв!G16+фев!G16+мар!G16+апр!G16+май!G16+июнь!G16+июль!G16+авг!G16+сен!G16+окт!G16+ноя!G16+дек!G16</f>
        <v>22569.8</v>
      </c>
    </row>
    <row r="21" spans="1:3" ht="25.5" customHeight="1" x14ac:dyDescent="0.25">
      <c r="A21" s="3">
        <f t="shared" si="0"/>
        <v>11</v>
      </c>
      <c r="B21" s="6" t="s">
        <v>24</v>
      </c>
      <c r="C21" s="30">
        <f>янв!G17+фев!G17+мар!G17+апр!G17+май!G17+июнь!G17+июль!G17+авг!G17+сен!G17+окт!G17+ноя!G17+дек!G17</f>
        <v>2462.16</v>
      </c>
    </row>
    <row r="22" spans="1:3" ht="81" customHeight="1" x14ac:dyDescent="0.25">
      <c r="A22" s="3">
        <f t="shared" si="0"/>
        <v>12</v>
      </c>
      <c r="B22" s="6" t="s">
        <v>26</v>
      </c>
      <c r="C22" s="30">
        <f>янв!G18+фев!G18+мар!G18+апр!G18+май!G18+июнь!G18+июль!G18+авг!G18+сен!G18+окт!G18+ноя!G18+дек!G18</f>
        <v>3939.4560000000001</v>
      </c>
    </row>
    <row r="23" spans="1:3" x14ac:dyDescent="0.25">
      <c r="A23" s="3">
        <f t="shared" si="0"/>
        <v>13</v>
      </c>
      <c r="B23" s="6" t="s">
        <v>27</v>
      </c>
      <c r="C23" s="30">
        <f>янв!G19+фев!G19+мар!G19+апр!G19+май!G19+июнь!G19+июль!G19+авг!G19+сен!G19+окт!G19+ноя!G19+дек!G19</f>
        <v>25031.959999999995</v>
      </c>
    </row>
    <row r="24" spans="1:3" x14ac:dyDescent="0.25">
      <c r="A24" s="3">
        <f t="shared" si="0"/>
        <v>14</v>
      </c>
      <c r="B24" s="16" t="s">
        <v>41</v>
      </c>
      <c r="C24" s="30">
        <f>янв!G20+фев!G20+мар!G20+апр!G20+май!G20+июнь!G20+июль!G20+авг!G20+сен!G20+окт!G20+ноя!G20+дек!G20</f>
        <v>95244.555999999982</v>
      </c>
    </row>
    <row r="25" spans="1:3" ht="31.5" x14ac:dyDescent="0.25">
      <c r="A25" s="3">
        <f t="shared" si="0"/>
        <v>15</v>
      </c>
      <c r="B25" s="16" t="s">
        <v>60</v>
      </c>
      <c r="C25" s="30">
        <f>янв!G21+фев!G21+мар!G21+апр!G21+май!G21+июнь!G21+июль!G21+авг!G21+сен!G21+окт!G21+ноя!G21+дек!G21</f>
        <v>177685.88000000003</v>
      </c>
    </row>
    <row r="26" spans="1:3" x14ac:dyDescent="0.25">
      <c r="A26" s="3">
        <f t="shared" si="0"/>
        <v>16</v>
      </c>
      <c r="B26" s="9" t="s">
        <v>32</v>
      </c>
      <c r="C26" s="30">
        <f>янв!G22+фев!G22+мар!G22+апр!G22+май!G22+июнь!G22+июль!G22+авг!G22+сен!G22+окт!G22+ноя!G22+дек!G22</f>
        <v>151667.52000000002</v>
      </c>
    </row>
    <row r="27" spans="1:3" x14ac:dyDescent="0.25">
      <c r="A27" s="3">
        <f t="shared" si="0"/>
        <v>17</v>
      </c>
      <c r="B27" s="9" t="s">
        <v>34</v>
      </c>
      <c r="C27" s="30">
        <f>янв!G23+фев!G23+мар!G23+апр!G23+май!G23+июнь!G23+июль!G23+авг!G23+сен!G23+окт!G23+ноя!G23+дек!G23</f>
        <v>83918.620000000024</v>
      </c>
    </row>
    <row r="28" spans="1:3" x14ac:dyDescent="0.25">
      <c r="A28" s="3">
        <f t="shared" si="0"/>
        <v>18</v>
      </c>
      <c r="B28" s="9" t="s">
        <v>35</v>
      </c>
      <c r="C28" s="30">
        <f>янв!G24+фев!G24+мар!G24+апр!G24+май!G24+июнь!G24+июль!G24+авг!G24+сен!G24+окт!G24+ноя!G24+дек!G24</f>
        <v>6853.0119999999997</v>
      </c>
    </row>
    <row r="29" spans="1:3" ht="48.75" customHeight="1" x14ac:dyDescent="0.25">
      <c r="A29" s="3">
        <f t="shared" si="0"/>
        <v>19</v>
      </c>
      <c r="B29" s="14" t="s">
        <v>37</v>
      </c>
      <c r="C29" s="30">
        <f>янв!G25+фев!G25+мар!G25+апр!G25+май!G25+июнь!G25+июль!G25+авг!G25+сен!G25+окт!G25+ноя!G25+дек!G25</f>
        <v>64795.844000000005</v>
      </c>
    </row>
    <row r="30" spans="1:3" s="2" customFormat="1" ht="31.5" x14ac:dyDescent="0.25">
      <c r="A30" s="3">
        <f t="shared" si="0"/>
        <v>20</v>
      </c>
      <c r="B30" s="15" t="s">
        <v>38</v>
      </c>
      <c r="C30" s="30">
        <f>янв!G26+фев!G26+мар!G26+апр!G26+май!G26+июнь!G26+июль!G26+авг!G26+сен!G26+окт!G26+ноя!G26+дек!G26</f>
        <v>118265.75200000004</v>
      </c>
    </row>
    <row r="31" spans="1:3" s="17" customFormat="1" x14ac:dyDescent="0.25">
      <c r="A31" s="79" t="s">
        <v>40</v>
      </c>
      <c r="B31" s="80"/>
      <c r="C31" s="30">
        <f>SUM(C11:C30)</f>
        <v>856501.85600000015</v>
      </c>
    </row>
    <row r="32" spans="1:3" s="2" customFormat="1" x14ac:dyDescent="0.25">
      <c r="A32" s="25" t="s">
        <v>39</v>
      </c>
      <c r="B32" s="25"/>
      <c r="C32" s="30"/>
    </row>
    <row r="33" spans="1:3" s="2" customFormat="1" ht="45.75" customHeight="1" x14ac:dyDescent="0.25">
      <c r="A33" s="59" t="s">
        <v>0</v>
      </c>
      <c r="B33" s="59" t="s">
        <v>1</v>
      </c>
      <c r="C33" s="58" t="s">
        <v>67</v>
      </c>
    </row>
    <row r="34" spans="1:3" s="2" customFormat="1" ht="24" customHeight="1" x14ac:dyDescent="0.25">
      <c r="A34" s="18">
        <v>1</v>
      </c>
      <c r="B34" s="20" t="s">
        <v>39</v>
      </c>
      <c r="C34" s="30">
        <f>янв!G30+фев!G30+мар!G30+апр!G30+май!G30+июнь!G30+июль!G30+авг!G30+сен!G30+окт!G30+ноя!G30+дек!G30</f>
        <v>147300.58000000002</v>
      </c>
    </row>
    <row r="35" spans="1:3" s="2" customFormat="1" ht="36.6" customHeight="1" x14ac:dyDescent="0.25">
      <c r="A35" s="18">
        <v>2</v>
      </c>
      <c r="B35" s="15" t="s">
        <v>6</v>
      </c>
      <c r="C35" s="30">
        <f>янв!G31+фев!G31+мар!G31+апр!G31+май!G31+июнь!G31+июль!G31+авг!G31+сен!G31+окт!G31+ноя!G31+дек!G31</f>
        <v>33567.519999999997</v>
      </c>
    </row>
    <row r="36" spans="1:3" s="2" customFormat="1" ht="34.5" customHeight="1" x14ac:dyDescent="0.25">
      <c r="A36" s="18">
        <f>A35+1</f>
        <v>3</v>
      </c>
      <c r="B36" s="15" t="s">
        <v>7</v>
      </c>
      <c r="C36" s="30">
        <f>янв!G32+фев!G32+мар!G32+апр!G32+май!G32+июнь!G32+июль!G32+авг!G32+сен!G32+окт!G32+ноя!G32+дек!G32</f>
        <v>24222.800000000003</v>
      </c>
    </row>
    <row r="37" spans="1:3" s="22" customFormat="1" x14ac:dyDescent="0.25">
      <c r="A37" s="82" t="s">
        <v>40</v>
      </c>
      <c r="B37" s="83"/>
      <c r="C37" s="30">
        <f>SUM(C34:C36)</f>
        <v>205090.90000000002</v>
      </c>
    </row>
    <row r="38" spans="1:3" s="17" customFormat="1" x14ac:dyDescent="0.25">
      <c r="A38" s="85" t="s">
        <v>47</v>
      </c>
      <c r="B38" s="86"/>
      <c r="C38" s="30">
        <f>C31+C37</f>
        <v>1061592.7560000001</v>
      </c>
    </row>
    <row r="39" spans="1:3" s="27" customFormat="1" ht="20.45" customHeight="1" x14ac:dyDescent="0.3">
      <c r="A39" s="60"/>
      <c r="B39" s="61" t="s">
        <v>68</v>
      </c>
      <c r="C39" s="68">
        <f>C4-C38+C5</f>
        <v>-42319.676000000094</v>
      </c>
    </row>
    <row r="40" spans="1:3" s="27" customFormat="1" ht="21.75" customHeight="1" x14ac:dyDescent="0.3">
      <c r="A40" s="52"/>
      <c r="B40" s="51"/>
      <c r="C40" s="67"/>
    </row>
    <row r="41" spans="1:3" s="27" customFormat="1" ht="20.25" customHeight="1" x14ac:dyDescent="0.3">
      <c r="A41" s="50"/>
      <c r="B41" s="51"/>
      <c r="C41" s="67"/>
    </row>
    <row r="42" spans="1:3" s="27" customFormat="1" ht="27" customHeight="1" x14ac:dyDescent="0.3">
      <c r="A42" s="50"/>
      <c r="B42" s="51"/>
      <c r="C42" s="67"/>
    </row>
    <row r="43" spans="1:3" s="27" customFormat="1" ht="24.75" customHeight="1" x14ac:dyDescent="0.3">
      <c r="A43" s="50"/>
      <c r="B43" s="51"/>
      <c r="C43" s="67"/>
    </row>
    <row r="44" spans="1:3" s="29" customFormat="1" x14ac:dyDescent="0.25">
      <c r="A44" s="38"/>
      <c r="B44" s="38"/>
      <c r="C44" s="62"/>
    </row>
    <row r="45" spans="1:3" s="29" customFormat="1" ht="21" customHeight="1" x14ac:dyDescent="0.25">
      <c r="A45" s="42"/>
      <c r="B45" s="42"/>
      <c r="C45" s="63"/>
    </row>
    <row r="46" spans="1:3" s="27" customFormat="1" ht="18" x14ac:dyDescent="0.25">
      <c r="A46" s="53"/>
      <c r="B46" s="53"/>
      <c r="C46" s="64"/>
    </row>
    <row r="47" spans="1:3" s="27" customFormat="1" ht="18" x14ac:dyDescent="0.25">
      <c r="A47" s="53"/>
      <c r="B47" s="53"/>
      <c r="C47" s="64"/>
    </row>
    <row r="48" spans="1:3" s="27" customFormat="1" ht="18" x14ac:dyDescent="0.25">
      <c r="A48" s="53"/>
      <c r="B48" s="53"/>
      <c r="C48" s="64"/>
    </row>
    <row r="49" spans="1:3" s="27" customFormat="1" ht="18" x14ac:dyDescent="0.25">
      <c r="A49" s="53"/>
      <c r="B49" s="53"/>
      <c r="C49" s="64"/>
    </row>
    <row r="50" spans="1:3" s="27" customFormat="1" x14ac:dyDescent="0.25">
      <c r="C50" s="65"/>
    </row>
    <row r="51" spans="1:3" s="27" customFormat="1" x14ac:dyDescent="0.25">
      <c r="C51" s="65"/>
    </row>
    <row r="52" spans="1:3" s="27" customFormat="1" x14ac:dyDescent="0.25">
      <c r="C52" s="65"/>
    </row>
    <row r="53" spans="1:3" s="27" customFormat="1" x14ac:dyDescent="0.25">
      <c r="C53" s="65"/>
    </row>
    <row r="54" spans="1:3" s="27" customFormat="1" x14ac:dyDescent="0.25">
      <c r="C54" s="65"/>
    </row>
    <row r="55" spans="1:3" s="27" customFormat="1" x14ac:dyDescent="0.25">
      <c r="C55" s="65"/>
    </row>
    <row r="56" spans="1:3" s="27" customFormat="1" x14ac:dyDescent="0.25">
      <c r="C56" s="65"/>
    </row>
    <row r="57" spans="1:3" s="27" customFormat="1" x14ac:dyDescent="0.25">
      <c r="C57" s="65"/>
    </row>
    <row r="58" spans="1:3" s="27" customFormat="1" x14ac:dyDescent="0.25">
      <c r="C58" s="65"/>
    </row>
  </sheetData>
  <mergeCells count="4">
    <mergeCell ref="A31:B31"/>
    <mergeCell ref="A37:B37"/>
    <mergeCell ref="A38:B38"/>
    <mergeCell ref="B2:C2"/>
  </mergeCells>
  <pageMargins left="0.70866141732283472" right="0.70866141732283472" top="0.27559055118110237" bottom="0.31496062992125984" header="0.15748031496062992" footer="0.15748031496062992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6" zoomScale="55" zoomScaleNormal="75" zoomScaleSheetLayoutView="55" workbookViewId="0">
      <selection activeCell="C47" sqref="C4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4" customWidth="1"/>
    <col min="7" max="7" width="23.140625" style="27" customWidth="1"/>
    <col min="8" max="10" width="8.85546875" style="1" customWidth="1"/>
    <col min="11" max="16384" width="9.140625" style="1"/>
  </cols>
  <sheetData>
    <row r="1" spans="1:10" s="27" customFormat="1" x14ac:dyDescent="0.25">
      <c r="F1" s="32"/>
    </row>
    <row r="2" spans="1:10" ht="43.5" customHeight="1" x14ac:dyDescent="0.25">
      <c r="A2" s="35"/>
      <c r="B2" s="76" t="s">
        <v>71</v>
      </c>
      <c r="C2" s="77"/>
      <c r="D2" s="77"/>
      <c r="E2" s="77"/>
      <c r="F2" s="77"/>
      <c r="G2" s="77"/>
      <c r="H2" s="27"/>
      <c r="I2" s="27"/>
      <c r="J2" s="27"/>
    </row>
    <row r="3" spans="1:10" s="2" customFormat="1" ht="34.5" customHeight="1" x14ac:dyDescent="0.25">
      <c r="A3" s="36"/>
      <c r="B3" s="37" t="s">
        <v>49</v>
      </c>
      <c r="C3" s="36"/>
      <c r="D3" s="36"/>
      <c r="E3" s="36"/>
      <c r="F3" s="36"/>
      <c r="G3" s="70">
        <v>44620</v>
      </c>
      <c r="H3" s="28"/>
      <c r="I3" s="28"/>
      <c r="J3" s="28"/>
    </row>
    <row r="4" spans="1:10" s="28" customFormat="1" ht="86.25" customHeight="1" x14ac:dyDescent="0.3">
      <c r="A4" s="78" t="s">
        <v>73</v>
      </c>
      <c r="B4" s="75"/>
      <c r="C4" s="75"/>
      <c r="D4" s="75"/>
      <c r="E4" s="75"/>
      <c r="F4" s="75"/>
      <c r="G4" s="75"/>
    </row>
    <row r="5" spans="1:10" s="27" customFormat="1" ht="68.25" customHeight="1" x14ac:dyDescent="0.3">
      <c r="A5" s="78" t="s">
        <v>74</v>
      </c>
      <c r="B5" s="75"/>
      <c r="C5" s="75"/>
      <c r="D5" s="75"/>
      <c r="E5" s="75"/>
      <c r="F5" s="75"/>
      <c r="G5" s="75"/>
    </row>
    <row r="6" spans="1:10" s="31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0.62</v>
      </c>
      <c r="E7" s="7">
        <v>4103.6000000000004</v>
      </c>
      <c r="F7" s="4" t="s">
        <v>10</v>
      </c>
      <c r="G7" s="30">
        <f>(D7*E7)</f>
        <v>2544.2320000000004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4103.6000000000004</v>
      </c>
      <c r="F8" s="4" t="s">
        <v>10</v>
      </c>
      <c r="G8" s="30">
        <f t="shared" ref="G8:G26" si="1">D8*E8</f>
        <v>328.28800000000001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4103.6000000000004</v>
      </c>
      <c r="F9" s="4" t="s">
        <v>10</v>
      </c>
      <c r="G9" s="30">
        <f t="shared" si="1"/>
        <v>697.61200000000008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4103.6000000000004</v>
      </c>
      <c r="F10" s="4" t="s">
        <v>10</v>
      </c>
      <c r="G10" s="30">
        <f t="shared" si="1"/>
        <v>287.25200000000007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4103.6000000000004</v>
      </c>
      <c r="F11" s="4" t="s">
        <v>10</v>
      </c>
      <c r="G11" s="30">
        <f t="shared" si="1"/>
        <v>164.14400000000001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4103.6000000000004</v>
      </c>
      <c r="F12" s="4" t="s">
        <v>10</v>
      </c>
      <c r="G12" s="30">
        <f t="shared" si="1"/>
        <v>861.75600000000009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4103.6000000000004</v>
      </c>
      <c r="F13" s="4" t="s">
        <v>10</v>
      </c>
      <c r="G13" s="30">
        <f t="shared" si="1"/>
        <v>779.68400000000008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4103.6000000000004</v>
      </c>
      <c r="F14" s="4" t="s">
        <v>10</v>
      </c>
      <c r="G14" s="30">
        <f t="shared" si="1"/>
        <v>820.72000000000014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4103.6000000000004</v>
      </c>
      <c r="F15" s="5" t="s">
        <v>44</v>
      </c>
      <c r="G15" s="30">
        <f t="shared" si="1"/>
        <v>2215.9440000000004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4103.6000000000004</v>
      </c>
      <c r="F16" s="5" t="s">
        <v>44</v>
      </c>
      <c r="G16" s="30">
        <f t="shared" si="1"/>
        <v>1887.6560000000002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4103.6000000000004</v>
      </c>
      <c r="F17" s="4" t="s">
        <v>25</v>
      </c>
      <c r="G17" s="30">
        <f t="shared" si="1"/>
        <v>205.18000000000004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4103.6000000000004</v>
      </c>
      <c r="F18" s="4" t="s">
        <v>57</v>
      </c>
      <c r="G18" s="30">
        <f t="shared" si="1"/>
        <v>328.28800000000001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4103.6000000000004</v>
      </c>
      <c r="F19" s="4" t="s">
        <v>17</v>
      </c>
      <c r="G19" s="30">
        <f t="shared" si="1"/>
        <v>2092.8360000000002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1.94</v>
      </c>
      <c r="E20" s="7">
        <v>4103.6000000000004</v>
      </c>
      <c r="F20" s="5" t="s">
        <v>44</v>
      </c>
      <c r="G20" s="30">
        <f>D20*E20</f>
        <v>7960.9840000000004</v>
      </c>
    </row>
    <row r="21" spans="1:7" ht="31.5" x14ac:dyDescent="0.25">
      <c r="A21" s="3">
        <f t="shared" si="0"/>
        <v>15</v>
      </c>
      <c r="B21" s="16" t="s">
        <v>60</v>
      </c>
      <c r="C21" s="3" t="s">
        <v>30</v>
      </c>
      <c r="D21" s="7">
        <v>3.62</v>
      </c>
      <c r="E21" s="7">
        <v>4103.6000000000004</v>
      </c>
      <c r="F21" s="4" t="s">
        <v>31</v>
      </c>
      <c r="G21" s="30">
        <f t="shared" si="1"/>
        <v>14855.032000000001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v>6339.8</v>
      </c>
      <c r="E22" s="7">
        <v>2</v>
      </c>
      <c r="F22" s="5" t="s">
        <v>44</v>
      </c>
      <c r="G22" s="30">
        <f t="shared" si="1"/>
        <v>12679.6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1.71</v>
      </c>
      <c r="E23" s="7">
        <v>4103.6000000000004</v>
      </c>
      <c r="F23" s="5" t="s">
        <v>44</v>
      </c>
      <c r="G23" s="30">
        <f t="shared" si="1"/>
        <v>7017.1560000000009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4103.6000000000004</v>
      </c>
      <c r="F24" s="5" t="s">
        <v>44</v>
      </c>
      <c r="G24" s="30">
        <f t="shared" si="1"/>
        <v>574.50400000000013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4103.6000000000004</v>
      </c>
      <c r="F25" s="5" t="s">
        <v>44</v>
      </c>
      <c r="G25" s="30">
        <f t="shared" si="1"/>
        <v>5416.7520000000004</v>
      </c>
    </row>
    <row r="26" spans="1:7" s="2" customFormat="1" ht="47.25" x14ac:dyDescent="0.25">
      <c r="A26" s="3">
        <f t="shared" si="0"/>
        <v>20</v>
      </c>
      <c r="B26" s="15" t="s">
        <v>62</v>
      </c>
      <c r="C26" s="11" t="s">
        <v>9</v>
      </c>
      <c r="D26" s="12">
        <v>2.3199999999999998</v>
      </c>
      <c r="E26" s="7">
        <v>4103.6000000000004</v>
      </c>
      <c r="F26" s="5" t="s">
        <v>20</v>
      </c>
      <c r="G26" s="30">
        <f t="shared" si="1"/>
        <v>9520.3520000000008</v>
      </c>
    </row>
    <row r="27" spans="1:7" s="17" customFormat="1" x14ac:dyDescent="0.25">
      <c r="A27" s="79" t="s">
        <v>40</v>
      </c>
      <c r="B27" s="80"/>
      <c r="C27" s="80"/>
      <c r="D27" s="80"/>
      <c r="E27" s="80"/>
      <c r="F27" s="81"/>
      <c r="G27" s="24">
        <f>SUM(G7:G26)-0.01</f>
        <v>71237.962000000014</v>
      </c>
    </row>
    <row r="28" spans="1:7" s="2" customFormat="1" x14ac:dyDescent="0.25">
      <c r="A28" s="25" t="s">
        <v>39</v>
      </c>
      <c r="B28" s="25"/>
      <c r="C28" s="25"/>
      <c r="D28" s="25"/>
      <c r="E28" s="25"/>
      <c r="F28" s="33"/>
      <c r="G28" s="25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59</v>
      </c>
      <c r="G30" s="26">
        <v>5471.33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58</v>
      </c>
      <c r="D31" s="12">
        <v>14.06</v>
      </c>
      <c r="E31" s="12">
        <v>1900</v>
      </c>
      <c r="F31" s="19" t="s">
        <v>17</v>
      </c>
      <c r="G31" s="69"/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58</v>
      </c>
      <c r="D32" s="12">
        <v>10.14</v>
      </c>
      <c r="E32" s="12">
        <v>1900</v>
      </c>
      <c r="F32" s="19" t="s">
        <v>17</v>
      </c>
      <c r="G32" s="69"/>
    </row>
    <row r="33" spans="1:8" s="22" customFormat="1" x14ac:dyDescent="0.25">
      <c r="A33" s="82" t="s">
        <v>40</v>
      </c>
      <c r="B33" s="83"/>
      <c r="C33" s="83"/>
      <c r="D33" s="83"/>
      <c r="E33" s="83"/>
      <c r="F33" s="84"/>
      <c r="G33" s="23">
        <f>SUM(G30:G32)</f>
        <v>5471.33</v>
      </c>
    </row>
    <row r="34" spans="1:8" s="17" customFormat="1" x14ac:dyDescent="0.25">
      <c r="A34" s="85" t="s">
        <v>47</v>
      </c>
      <c r="B34" s="86"/>
      <c r="C34" s="86"/>
      <c r="D34" s="86"/>
      <c r="E34" s="86"/>
      <c r="F34" s="87"/>
      <c r="G34" s="24">
        <f>G27+G33</f>
        <v>76709.292000000016</v>
      </c>
    </row>
    <row r="35" spans="1:8" x14ac:dyDescent="0.25">
      <c r="A35" s="88"/>
      <c r="B35" s="88"/>
      <c r="C35" s="88"/>
      <c r="D35" s="88"/>
      <c r="E35" s="88"/>
      <c r="F35" s="88"/>
      <c r="G35" s="88"/>
    </row>
    <row r="36" spans="1:8" ht="24" customHeight="1" x14ac:dyDescent="0.3">
      <c r="A36" s="89" t="s">
        <v>70</v>
      </c>
      <c r="B36" s="90"/>
      <c r="C36" s="90"/>
      <c r="D36" s="90"/>
      <c r="E36" s="90"/>
      <c r="F36" s="90"/>
      <c r="G36" s="90"/>
      <c r="H36" s="27"/>
    </row>
    <row r="37" spans="1:8" ht="27" customHeight="1" x14ac:dyDescent="0.3">
      <c r="A37" s="89" t="s">
        <v>77</v>
      </c>
      <c r="B37" s="75"/>
      <c r="C37" s="75"/>
      <c r="D37" s="75"/>
      <c r="E37" s="75"/>
      <c r="F37" s="75"/>
      <c r="G37" s="75"/>
      <c r="H37" s="27"/>
    </row>
    <row r="38" spans="1:8" ht="22.5" customHeight="1" x14ac:dyDescent="0.3">
      <c r="A38" s="74" t="s">
        <v>50</v>
      </c>
      <c r="B38" s="75"/>
      <c r="C38" s="75"/>
      <c r="D38" s="75"/>
      <c r="E38" s="75"/>
      <c r="F38" s="75"/>
      <c r="G38" s="75"/>
      <c r="H38" s="27"/>
    </row>
    <row r="39" spans="1:8" ht="27" customHeight="1" x14ac:dyDescent="0.3">
      <c r="A39" s="74" t="s">
        <v>51</v>
      </c>
      <c r="B39" s="75"/>
      <c r="C39" s="75"/>
      <c r="D39" s="75"/>
      <c r="E39" s="75"/>
      <c r="F39" s="75"/>
      <c r="G39" s="75"/>
      <c r="H39" s="27"/>
    </row>
    <row r="40" spans="1:8" ht="27.75" customHeight="1" x14ac:dyDescent="0.3">
      <c r="A40" s="74" t="s">
        <v>52</v>
      </c>
      <c r="B40" s="75"/>
      <c r="C40" s="75"/>
      <c r="D40" s="75"/>
      <c r="E40" s="75"/>
      <c r="F40" s="75"/>
      <c r="G40" s="75"/>
      <c r="H40" s="27"/>
    </row>
    <row r="41" spans="1:8" s="13" customFormat="1" x14ac:dyDescent="0.25">
      <c r="A41" s="38"/>
      <c r="B41" s="38"/>
      <c r="C41" s="38"/>
      <c r="D41" s="38"/>
      <c r="E41" s="39"/>
      <c r="F41" s="40"/>
      <c r="G41" s="41"/>
      <c r="H41" s="29"/>
    </row>
    <row r="42" spans="1:8" s="13" customFormat="1" ht="37.9" customHeight="1" x14ac:dyDescent="0.3">
      <c r="A42" s="42"/>
      <c r="B42" s="42"/>
      <c r="C42" s="43" t="s">
        <v>53</v>
      </c>
      <c r="D42" s="42"/>
      <c r="E42" s="42"/>
      <c r="F42" s="44"/>
      <c r="G42" s="45"/>
      <c r="H42" s="29"/>
    </row>
    <row r="43" spans="1:8" ht="18" x14ac:dyDescent="0.25">
      <c r="A43" s="46"/>
      <c r="B43" s="46"/>
      <c r="C43" s="46"/>
      <c r="D43" s="46"/>
      <c r="E43" s="46"/>
      <c r="F43" s="47"/>
      <c r="G43" s="48"/>
      <c r="H43" s="27"/>
    </row>
    <row r="44" spans="1:8" ht="18" x14ac:dyDescent="0.25">
      <c r="A44" s="46"/>
      <c r="B44" s="46" t="s">
        <v>54</v>
      </c>
      <c r="C44" s="46" t="s">
        <v>61</v>
      </c>
      <c r="D44" s="46"/>
      <c r="E44" s="46"/>
      <c r="F44" s="49"/>
      <c r="G44" s="48"/>
      <c r="H44" s="27"/>
    </row>
    <row r="45" spans="1:8" ht="18" x14ac:dyDescent="0.25">
      <c r="A45" s="46"/>
      <c r="B45" s="46"/>
      <c r="C45" s="46"/>
      <c r="D45" s="46"/>
      <c r="E45" s="46"/>
      <c r="F45" s="47"/>
      <c r="G45" s="48"/>
      <c r="H45" s="27"/>
    </row>
    <row r="46" spans="1:8" ht="18" x14ac:dyDescent="0.25">
      <c r="A46" s="46"/>
      <c r="B46" s="46" t="s">
        <v>55</v>
      </c>
      <c r="C46" s="46" t="s">
        <v>76</v>
      </c>
      <c r="D46" s="46"/>
      <c r="E46" s="46"/>
      <c r="F46" s="49"/>
      <c r="G46" s="48"/>
      <c r="H46" s="27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6" zoomScale="55" zoomScaleNormal="75" zoomScaleSheetLayoutView="55" workbookViewId="0">
      <selection activeCell="C47" sqref="C4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4" customWidth="1"/>
    <col min="7" max="7" width="23.140625" style="27" customWidth="1"/>
    <col min="8" max="10" width="8.85546875" style="1" customWidth="1"/>
    <col min="11" max="16384" width="9.140625" style="1"/>
  </cols>
  <sheetData>
    <row r="1" spans="1:10" s="27" customFormat="1" x14ac:dyDescent="0.25">
      <c r="F1" s="32"/>
    </row>
    <row r="2" spans="1:10" ht="43.5" customHeight="1" x14ac:dyDescent="0.25">
      <c r="A2" s="35"/>
      <c r="B2" s="76" t="s">
        <v>78</v>
      </c>
      <c r="C2" s="77"/>
      <c r="D2" s="77"/>
      <c r="E2" s="77"/>
      <c r="F2" s="77"/>
      <c r="G2" s="77"/>
      <c r="H2" s="27"/>
      <c r="I2" s="27"/>
      <c r="J2" s="27"/>
    </row>
    <row r="3" spans="1:10" s="2" customFormat="1" ht="34.5" customHeight="1" x14ac:dyDescent="0.25">
      <c r="A3" s="36"/>
      <c r="B3" s="37" t="s">
        <v>49</v>
      </c>
      <c r="C3" s="36"/>
      <c r="D3" s="36"/>
      <c r="E3" s="36"/>
      <c r="F3" s="36"/>
      <c r="G3" s="70">
        <v>44651</v>
      </c>
      <c r="H3" s="28"/>
      <c r="I3" s="28"/>
      <c r="J3" s="28"/>
    </row>
    <row r="4" spans="1:10" s="28" customFormat="1" ht="86.25" customHeight="1" x14ac:dyDescent="0.3">
      <c r="A4" s="78" t="s">
        <v>73</v>
      </c>
      <c r="B4" s="75"/>
      <c r="C4" s="75"/>
      <c r="D4" s="75"/>
      <c r="E4" s="75"/>
      <c r="F4" s="75"/>
      <c r="G4" s="75"/>
    </row>
    <row r="5" spans="1:10" s="27" customFormat="1" ht="68.25" customHeight="1" x14ac:dyDescent="0.3">
      <c r="A5" s="78" t="s">
        <v>74</v>
      </c>
      <c r="B5" s="75"/>
      <c r="C5" s="75"/>
      <c r="D5" s="75"/>
      <c r="E5" s="75"/>
      <c r="F5" s="75"/>
      <c r="G5" s="75"/>
    </row>
    <row r="6" spans="1:10" s="31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0.62</v>
      </c>
      <c r="E7" s="7">
        <v>4103.6000000000004</v>
      </c>
      <c r="F7" s="4" t="s">
        <v>10</v>
      </c>
      <c r="G7" s="30">
        <f>(D7*E7)</f>
        <v>2544.2320000000004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4103.6000000000004</v>
      </c>
      <c r="F8" s="4" t="s">
        <v>10</v>
      </c>
      <c r="G8" s="30">
        <f t="shared" ref="G8:G26" si="1">D8*E8</f>
        <v>328.28800000000001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4103.6000000000004</v>
      </c>
      <c r="F9" s="4" t="s">
        <v>10</v>
      </c>
      <c r="G9" s="30">
        <f t="shared" si="1"/>
        <v>697.61200000000008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4103.6000000000004</v>
      </c>
      <c r="F10" s="4" t="s">
        <v>10</v>
      </c>
      <c r="G10" s="30">
        <f t="shared" si="1"/>
        <v>287.25200000000007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4103.6000000000004</v>
      </c>
      <c r="F11" s="4" t="s">
        <v>10</v>
      </c>
      <c r="G11" s="30">
        <f t="shared" si="1"/>
        <v>164.14400000000001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4103.6000000000004</v>
      </c>
      <c r="F12" s="4" t="s">
        <v>10</v>
      </c>
      <c r="G12" s="30">
        <f t="shared" si="1"/>
        <v>861.75600000000009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4103.6000000000004</v>
      </c>
      <c r="F13" s="4" t="s">
        <v>10</v>
      </c>
      <c r="G13" s="30">
        <f t="shared" si="1"/>
        <v>779.68400000000008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4103.6000000000004</v>
      </c>
      <c r="F14" s="4" t="s">
        <v>10</v>
      </c>
      <c r="G14" s="30">
        <f t="shared" si="1"/>
        <v>820.72000000000014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4103.6000000000004</v>
      </c>
      <c r="F15" s="5" t="s">
        <v>44</v>
      </c>
      <c r="G15" s="30">
        <f t="shared" si="1"/>
        <v>2215.9440000000004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4103.6000000000004</v>
      </c>
      <c r="F16" s="5" t="s">
        <v>44</v>
      </c>
      <c r="G16" s="30">
        <f t="shared" si="1"/>
        <v>1887.6560000000002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4103.6000000000004</v>
      </c>
      <c r="F17" s="4" t="s">
        <v>25</v>
      </c>
      <c r="G17" s="30">
        <f t="shared" si="1"/>
        <v>205.18000000000004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4103.6000000000004</v>
      </c>
      <c r="F18" s="4" t="s">
        <v>57</v>
      </c>
      <c r="G18" s="30">
        <f t="shared" si="1"/>
        <v>328.28800000000001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4103.6000000000004</v>
      </c>
      <c r="F19" s="4" t="s">
        <v>17</v>
      </c>
      <c r="G19" s="30">
        <f t="shared" si="1"/>
        <v>2092.8360000000002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1.94</v>
      </c>
      <c r="E20" s="7">
        <v>4103.6000000000004</v>
      </c>
      <c r="F20" s="5" t="s">
        <v>44</v>
      </c>
      <c r="G20" s="30">
        <f>D20*E20</f>
        <v>7960.9840000000004</v>
      </c>
    </row>
    <row r="21" spans="1:7" ht="31.5" x14ac:dyDescent="0.25">
      <c r="A21" s="3">
        <f t="shared" si="0"/>
        <v>15</v>
      </c>
      <c r="B21" s="16" t="s">
        <v>60</v>
      </c>
      <c r="C21" s="3" t="s">
        <v>30</v>
      </c>
      <c r="D21" s="7">
        <v>3.62</v>
      </c>
      <c r="E21" s="7">
        <v>4103.6000000000004</v>
      </c>
      <c r="F21" s="4" t="s">
        <v>31</v>
      </c>
      <c r="G21" s="30">
        <f t="shared" si="1"/>
        <v>14855.032000000001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v>6339.8</v>
      </c>
      <c r="E22" s="7">
        <v>2</v>
      </c>
      <c r="F22" s="5" t="s">
        <v>44</v>
      </c>
      <c r="G22" s="30">
        <f t="shared" si="1"/>
        <v>12679.6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1.71</v>
      </c>
      <c r="E23" s="7">
        <v>4103.6000000000004</v>
      </c>
      <c r="F23" s="5" t="s">
        <v>44</v>
      </c>
      <c r="G23" s="30">
        <f t="shared" si="1"/>
        <v>7017.1560000000009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4103.6000000000004</v>
      </c>
      <c r="F24" s="5" t="s">
        <v>44</v>
      </c>
      <c r="G24" s="30">
        <f t="shared" si="1"/>
        <v>574.50400000000013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4103.6000000000004</v>
      </c>
      <c r="F25" s="5" t="s">
        <v>44</v>
      </c>
      <c r="G25" s="30">
        <f t="shared" si="1"/>
        <v>5416.7520000000004</v>
      </c>
    </row>
    <row r="26" spans="1:7" s="2" customFormat="1" ht="47.25" x14ac:dyDescent="0.25">
      <c r="A26" s="3">
        <f t="shared" si="0"/>
        <v>20</v>
      </c>
      <c r="B26" s="15" t="s">
        <v>62</v>
      </c>
      <c r="C26" s="11" t="s">
        <v>9</v>
      </c>
      <c r="D26" s="12">
        <v>2.3199999999999998</v>
      </c>
      <c r="E26" s="7">
        <v>4103.6000000000004</v>
      </c>
      <c r="F26" s="5" t="s">
        <v>20</v>
      </c>
      <c r="G26" s="30">
        <f t="shared" si="1"/>
        <v>9520.3520000000008</v>
      </c>
    </row>
    <row r="27" spans="1:7" s="17" customFormat="1" x14ac:dyDescent="0.25">
      <c r="A27" s="79" t="s">
        <v>40</v>
      </c>
      <c r="B27" s="80"/>
      <c r="C27" s="80"/>
      <c r="D27" s="80"/>
      <c r="E27" s="80"/>
      <c r="F27" s="81"/>
      <c r="G27" s="24">
        <f>SUM(G7:G26)-0.01</f>
        <v>71237.962000000014</v>
      </c>
    </row>
    <row r="28" spans="1:7" s="2" customFormat="1" x14ac:dyDescent="0.25">
      <c r="A28" s="25" t="s">
        <v>39</v>
      </c>
      <c r="B28" s="25"/>
      <c r="C28" s="25"/>
      <c r="D28" s="25"/>
      <c r="E28" s="25"/>
      <c r="F28" s="33"/>
      <c r="G28" s="25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59</v>
      </c>
      <c r="G30" s="26">
        <f>11769.41+3300</f>
        <v>15069.41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58</v>
      </c>
      <c r="D31" s="12">
        <v>14.06</v>
      </c>
      <c r="E31" s="12">
        <v>1900</v>
      </c>
      <c r="F31" s="19" t="s">
        <v>17</v>
      </c>
      <c r="G31" s="69"/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58</v>
      </c>
      <c r="D32" s="12">
        <v>10.14</v>
      </c>
      <c r="E32" s="12">
        <v>1900</v>
      </c>
      <c r="F32" s="19" t="s">
        <v>17</v>
      </c>
      <c r="G32" s="69"/>
    </row>
    <row r="33" spans="1:8" s="22" customFormat="1" x14ac:dyDescent="0.25">
      <c r="A33" s="82" t="s">
        <v>40</v>
      </c>
      <c r="B33" s="83"/>
      <c r="C33" s="83"/>
      <c r="D33" s="83"/>
      <c r="E33" s="83"/>
      <c r="F33" s="84"/>
      <c r="G33" s="23">
        <f>SUM(G30:G32)</f>
        <v>15069.41</v>
      </c>
    </row>
    <row r="34" spans="1:8" s="17" customFormat="1" x14ac:dyDescent="0.25">
      <c r="A34" s="85" t="s">
        <v>47</v>
      </c>
      <c r="B34" s="86"/>
      <c r="C34" s="86"/>
      <c r="D34" s="86"/>
      <c r="E34" s="86"/>
      <c r="F34" s="87"/>
      <c r="G34" s="24">
        <f>G27+G33</f>
        <v>86307.372000000018</v>
      </c>
    </row>
    <row r="35" spans="1:8" x14ac:dyDescent="0.25">
      <c r="A35" s="88"/>
      <c r="B35" s="88"/>
      <c r="C35" s="88"/>
      <c r="D35" s="88"/>
      <c r="E35" s="88"/>
      <c r="F35" s="88"/>
      <c r="G35" s="88"/>
    </row>
    <row r="36" spans="1:8" ht="24" customHeight="1" x14ac:dyDescent="0.3">
      <c r="A36" s="89" t="s">
        <v>72</v>
      </c>
      <c r="B36" s="90"/>
      <c r="C36" s="90"/>
      <c r="D36" s="90"/>
      <c r="E36" s="90"/>
      <c r="F36" s="90"/>
      <c r="G36" s="90"/>
      <c r="H36" s="27"/>
    </row>
    <row r="37" spans="1:8" ht="27" customHeight="1" x14ac:dyDescent="0.3">
      <c r="A37" s="89" t="s">
        <v>79</v>
      </c>
      <c r="B37" s="75"/>
      <c r="C37" s="75"/>
      <c r="D37" s="75"/>
      <c r="E37" s="75"/>
      <c r="F37" s="75"/>
      <c r="G37" s="75"/>
      <c r="H37" s="27"/>
    </row>
    <row r="38" spans="1:8" ht="22.5" customHeight="1" x14ac:dyDescent="0.3">
      <c r="A38" s="74" t="s">
        <v>50</v>
      </c>
      <c r="B38" s="75"/>
      <c r="C38" s="75"/>
      <c r="D38" s="75"/>
      <c r="E38" s="75"/>
      <c r="F38" s="75"/>
      <c r="G38" s="75"/>
      <c r="H38" s="27"/>
    </row>
    <row r="39" spans="1:8" ht="27" customHeight="1" x14ac:dyDescent="0.3">
      <c r="A39" s="74" t="s">
        <v>51</v>
      </c>
      <c r="B39" s="75"/>
      <c r="C39" s="75"/>
      <c r="D39" s="75"/>
      <c r="E39" s="75"/>
      <c r="F39" s="75"/>
      <c r="G39" s="75"/>
      <c r="H39" s="27"/>
    </row>
    <row r="40" spans="1:8" ht="27.75" customHeight="1" x14ac:dyDescent="0.3">
      <c r="A40" s="74" t="s">
        <v>52</v>
      </c>
      <c r="B40" s="75"/>
      <c r="C40" s="75"/>
      <c r="D40" s="75"/>
      <c r="E40" s="75"/>
      <c r="F40" s="75"/>
      <c r="G40" s="75"/>
      <c r="H40" s="27"/>
    </row>
    <row r="41" spans="1:8" s="13" customFormat="1" x14ac:dyDescent="0.25">
      <c r="A41" s="38"/>
      <c r="B41" s="38"/>
      <c r="C41" s="38"/>
      <c r="D41" s="38"/>
      <c r="E41" s="39"/>
      <c r="F41" s="40"/>
      <c r="G41" s="41"/>
      <c r="H41" s="29"/>
    </row>
    <row r="42" spans="1:8" s="13" customFormat="1" ht="37.9" customHeight="1" x14ac:dyDescent="0.3">
      <c r="A42" s="42"/>
      <c r="B42" s="42"/>
      <c r="C42" s="43" t="s">
        <v>53</v>
      </c>
      <c r="D42" s="42"/>
      <c r="E42" s="42"/>
      <c r="F42" s="44"/>
      <c r="G42" s="45"/>
      <c r="H42" s="29"/>
    </row>
    <row r="43" spans="1:8" ht="18" x14ac:dyDescent="0.25">
      <c r="A43" s="46"/>
      <c r="B43" s="46"/>
      <c r="C43" s="46"/>
      <c r="D43" s="46"/>
      <c r="E43" s="46"/>
      <c r="F43" s="47"/>
      <c r="G43" s="48"/>
      <c r="H43" s="27"/>
    </row>
    <row r="44" spans="1:8" ht="18" x14ac:dyDescent="0.25">
      <c r="A44" s="46"/>
      <c r="B44" s="46" t="s">
        <v>54</v>
      </c>
      <c r="C44" s="46" t="s">
        <v>61</v>
      </c>
      <c r="D44" s="46"/>
      <c r="E44" s="46"/>
      <c r="F44" s="49"/>
      <c r="G44" s="48"/>
      <c r="H44" s="27"/>
    </row>
    <row r="45" spans="1:8" ht="18" x14ac:dyDescent="0.25">
      <c r="A45" s="46"/>
      <c r="B45" s="46"/>
      <c r="C45" s="46"/>
      <c r="D45" s="46"/>
      <c r="E45" s="46"/>
      <c r="F45" s="47"/>
      <c r="G45" s="48"/>
      <c r="H45" s="27"/>
    </row>
    <row r="46" spans="1:8" ht="18" x14ac:dyDescent="0.25">
      <c r="A46" s="46"/>
      <c r="B46" s="46" t="s">
        <v>55</v>
      </c>
      <c r="C46" s="46" t="s">
        <v>76</v>
      </c>
      <c r="D46" s="46"/>
      <c r="E46" s="46"/>
      <c r="F46" s="49"/>
      <c r="G46" s="48"/>
      <c r="H46" s="27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3" zoomScale="55" zoomScaleNormal="75" zoomScaleSheetLayoutView="55" workbookViewId="0">
      <selection activeCell="C47" sqref="C4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4" customWidth="1"/>
    <col min="7" max="7" width="23.140625" style="27" customWidth="1"/>
    <col min="8" max="10" width="8.85546875" style="1" customWidth="1"/>
    <col min="11" max="16384" width="9.140625" style="1"/>
  </cols>
  <sheetData>
    <row r="1" spans="1:10" s="27" customFormat="1" x14ac:dyDescent="0.25">
      <c r="F1" s="32"/>
    </row>
    <row r="2" spans="1:10" ht="43.5" customHeight="1" x14ac:dyDescent="0.25">
      <c r="A2" s="35"/>
      <c r="B2" s="76" t="s">
        <v>81</v>
      </c>
      <c r="C2" s="77"/>
      <c r="D2" s="77"/>
      <c r="E2" s="77"/>
      <c r="F2" s="77"/>
      <c r="G2" s="77"/>
      <c r="H2" s="27"/>
      <c r="I2" s="27"/>
      <c r="J2" s="27"/>
    </row>
    <row r="3" spans="1:10" s="2" customFormat="1" ht="34.5" customHeight="1" x14ac:dyDescent="0.25">
      <c r="A3" s="36"/>
      <c r="B3" s="37" t="s">
        <v>49</v>
      </c>
      <c r="C3" s="36"/>
      <c r="D3" s="36"/>
      <c r="E3" s="36"/>
      <c r="F3" s="36"/>
      <c r="G3" s="70">
        <v>44681</v>
      </c>
      <c r="H3" s="28"/>
      <c r="I3" s="28"/>
      <c r="J3" s="28"/>
    </row>
    <row r="4" spans="1:10" s="28" customFormat="1" ht="86.25" customHeight="1" x14ac:dyDescent="0.3">
      <c r="A4" s="78" t="s">
        <v>73</v>
      </c>
      <c r="B4" s="75"/>
      <c r="C4" s="75"/>
      <c r="D4" s="75"/>
      <c r="E4" s="75"/>
      <c r="F4" s="75"/>
      <c r="G4" s="75"/>
    </row>
    <row r="5" spans="1:10" s="27" customFormat="1" ht="68.25" customHeight="1" x14ac:dyDescent="0.3">
      <c r="A5" s="78" t="s">
        <v>74</v>
      </c>
      <c r="B5" s="75"/>
      <c r="C5" s="75"/>
      <c r="D5" s="75"/>
      <c r="E5" s="75"/>
      <c r="F5" s="75"/>
      <c r="G5" s="75"/>
    </row>
    <row r="6" spans="1:10" s="31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0.62</v>
      </c>
      <c r="E7" s="7">
        <v>4103.6000000000004</v>
      </c>
      <c r="F7" s="4" t="s">
        <v>10</v>
      </c>
      <c r="G7" s="30">
        <f>(D7*E7)</f>
        <v>2544.2320000000004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4103.6000000000004</v>
      </c>
      <c r="F8" s="4" t="s">
        <v>10</v>
      </c>
      <c r="G8" s="30">
        <f t="shared" ref="G8:G26" si="1">D8*E8</f>
        <v>328.28800000000001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4103.6000000000004</v>
      </c>
      <c r="F9" s="4" t="s">
        <v>10</v>
      </c>
      <c r="G9" s="30">
        <f t="shared" si="1"/>
        <v>697.61200000000008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4103.6000000000004</v>
      </c>
      <c r="F10" s="4" t="s">
        <v>10</v>
      </c>
      <c r="G10" s="30">
        <f t="shared" si="1"/>
        <v>287.25200000000007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4103.6000000000004</v>
      </c>
      <c r="F11" s="4" t="s">
        <v>10</v>
      </c>
      <c r="G11" s="30">
        <f t="shared" si="1"/>
        <v>164.14400000000001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4103.6000000000004</v>
      </c>
      <c r="F12" s="4" t="s">
        <v>10</v>
      </c>
      <c r="G12" s="30">
        <f t="shared" si="1"/>
        <v>861.75600000000009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4103.6000000000004</v>
      </c>
      <c r="F13" s="4" t="s">
        <v>10</v>
      </c>
      <c r="G13" s="30">
        <f t="shared" si="1"/>
        <v>779.68400000000008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4103.6000000000004</v>
      </c>
      <c r="F14" s="4" t="s">
        <v>10</v>
      </c>
      <c r="G14" s="30">
        <f t="shared" si="1"/>
        <v>820.72000000000014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4103.6000000000004</v>
      </c>
      <c r="F15" s="5" t="s">
        <v>44</v>
      </c>
      <c r="G15" s="30">
        <f t="shared" si="1"/>
        <v>2215.9440000000004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4103.6000000000004</v>
      </c>
      <c r="F16" s="5" t="s">
        <v>44</v>
      </c>
      <c r="G16" s="30">
        <f t="shared" si="1"/>
        <v>1887.6560000000002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4103.6000000000004</v>
      </c>
      <c r="F17" s="4" t="s">
        <v>25</v>
      </c>
      <c r="G17" s="30">
        <f t="shared" si="1"/>
        <v>205.18000000000004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4103.6000000000004</v>
      </c>
      <c r="F18" s="4" t="s">
        <v>57</v>
      </c>
      <c r="G18" s="30">
        <f t="shared" si="1"/>
        <v>328.28800000000001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4103.6000000000004</v>
      </c>
      <c r="F19" s="4" t="s">
        <v>17</v>
      </c>
      <c r="G19" s="30">
        <f t="shared" si="1"/>
        <v>2092.8360000000002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1.94</v>
      </c>
      <c r="E20" s="7">
        <v>4103.6000000000004</v>
      </c>
      <c r="F20" s="5" t="s">
        <v>44</v>
      </c>
      <c r="G20" s="30">
        <f>D20*E20</f>
        <v>7960.9840000000004</v>
      </c>
    </row>
    <row r="21" spans="1:7" ht="31.5" x14ac:dyDescent="0.25">
      <c r="A21" s="3">
        <f t="shared" si="0"/>
        <v>15</v>
      </c>
      <c r="B21" s="16" t="s">
        <v>60</v>
      </c>
      <c r="C21" s="3" t="s">
        <v>30</v>
      </c>
      <c r="D21" s="7">
        <v>3.62</v>
      </c>
      <c r="E21" s="7">
        <v>4103.6000000000004</v>
      </c>
      <c r="F21" s="4" t="s">
        <v>31</v>
      </c>
      <c r="G21" s="30">
        <f t="shared" si="1"/>
        <v>14855.032000000001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v>6339.8</v>
      </c>
      <c r="E22" s="7">
        <v>2</v>
      </c>
      <c r="F22" s="5" t="s">
        <v>44</v>
      </c>
      <c r="G22" s="30">
        <f t="shared" si="1"/>
        <v>12679.6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1.71</v>
      </c>
      <c r="E23" s="7">
        <v>4103.6000000000004</v>
      </c>
      <c r="F23" s="5" t="s">
        <v>44</v>
      </c>
      <c r="G23" s="30">
        <f t="shared" si="1"/>
        <v>7017.1560000000009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4103.6000000000004</v>
      </c>
      <c r="F24" s="5" t="s">
        <v>44</v>
      </c>
      <c r="G24" s="30">
        <f t="shared" si="1"/>
        <v>574.50400000000013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4103.6000000000004</v>
      </c>
      <c r="F25" s="5" t="s">
        <v>44</v>
      </c>
      <c r="G25" s="30">
        <f t="shared" si="1"/>
        <v>5416.7520000000004</v>
      </c>
    </row>
    <row r="26" spans="1:7" s="2" customFormat="1" ht="47.25" x14ac:dyDescent="0.25">
      <c r="A26" s="3">
        <f t="shared" si="0"/>
        <v>20</v>
      </c>
      <c r="B26" s="15" t="s">
        <v>62</v>
      </c>
      <c r="C26" s="11" t="s">
        <v>9</v>
      </c>
      <c r="D26" s="12">
        <v>2.3199999999999998</v>
      </c>
      <c r="E26" s="7">
        <v>4103.6000000000004</v>
      </c>
      <c r="F26" s="5" t="s">
        <v>20</v>
      </c>
      <c r="G26" s="30">
        <f t="shared" si="1"/>
        <v>9520.3520000000008</v>
      </c>
    </row>
    <row r="27" spans="1:7" s="17" customFormat="1" x14ac:dyDescent="0.25">
      <c r="A27" s="79" t="s">
        <v>40</v>
      </c>
      <c r="B27" s="80"/>
      <c r="C27" s="80"/>
      <c r="D27" s="80"/>
      <c r="E27" s="80"/>
      <c r="F27" s="81"/>
      <c r="G27" s="24">
        <f>SUM(G7:G26)-0.01</f>
        <v>71237.962000000014</v>
      </c>
    </row>
    <row r="28" spans="1:7" s="2" customFormat="1" x14ac:dyDescent="0.25">
      <c r="A28" s="25" t="s">
        <v>39</v>
      </c>
      <c r="B28" s="25"/>
      <c r="C28" s="25"/>
      <c r="D28" s="25"/>
      <c r="E28" s="25"/>
      <c r="F28" s="33"/>
      <c r="G28" s="25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59</v>
      </c>
      <c r="G30" s="26">
        <v>7249.24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58</v>
      </c>
      <c r="D31" s="12">
        <v>14.06</v>
      </c>
      <c r="E31" s="12">
        <v>1900</v>
      </c>
      <c r="F31" s="19" t="s">
        <v>17</v>
      </c>
      <c r="G31" s="69"/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58</v>
      </c>
      <c r="D32" s="12">
        <v>10.14</v>
      </c>
      <c r="E32" s="12">
        <v>1900</v>
      </c>
      <c r="F32" s="19" t="s">
        <v>17</v>
      </c>
      <c r="G32" s="69"/>
    </row>
    <row r="33" spans="1:8" s="22" customFormat="1" x14ac:dyDescent="0.25">
      <c r="A33" s="82" t="s">
        <v>40</v>
      </c>
      <c r="B33" s="83"/>
      <c r="C33" s="83"/>
      <c r="D33" s="83"/>
      <c r="E33" s="83"/>
      <c r="F33" s="84"/>
      <c r="G33" s="23">
        <f>SUM(G30:G32)</f>
        <v>7249.24</v>
      </c>
    </row>
    <row r="34" spans="1:8" s="17" customFormat="1" x14ac:dyDescent="0.25">
      <c r="A34" s="85" t="s">
        <v>47</v>
      </c>
      <c r="B34" s="86"/>
      <c r="C34" s="86"/>
      <c r="D34" s="86"/>
      <c r="E34" s="86"/>
      <c r="F34" s="87"/>
      <c r="G34" s="24">
        <f>G27+G33</f>
        <v>78487.202000000019</v>
      </c>
    </row>
    <row r="35" spans="1:8" x14ac:dyDescent="0.25">
      <c r="A35" s="88"/>
      <c r="B35" s="88"/>
      <c r="C35" s="88"/>
      <c r="D35" s="88"/>
      <c r="E35" s="88"/>
      <c r="F35" s="88"/>
      <c r="G35" s="88"/>
    </row>
    <row r="36" spans="1:8" ht="24" customHeight="1" x14ac:dyDescent="0.3">
      <c r="A36" s="89" t="s">
        <v>80</v>
      </c>
      <c r="B36" s="90"/>
      <c r="C36" s="90"/>
      <c r="D36" s="90"/>
      <c r="E36" s="90"/>
      <c r="F36" s="90"/>
      <c r="G36" s="90"/>
      <c r="H36" s="27"/>
    </row>
    <row r="37" spans="1:8" ht="27" customHeight="1" x14ac:dyDescent="0.3">
      <c r="A37" s="89" t="s">
        <v>82</v>
      </c>
      <c r="B37" s="75"/>
      <c r="C37" s="75"/>
      <c r="D37" s="75"/>
      <c r="E37" s="75"/>
      <c r="F37" s="75"/>
      <c r="G37" s="75"/>
      <c r="H37" s="27"/>
    </row>
    <row r="38" spans="1:8" ht="22.5" customHeight="1" x14ac:dyDescent="0.3">
      <c r="A38" s="74" t="s">
        <v>50</v>
      </c>
      <c r="B38" s="75"/>
      <c r="C38" s="75"/>
      <c r="D38" s="75"/>
      <c r="E38" s="75"/>
      <c r="F38" s="75"/>
      <c r="G38" s="75"/>
      <c r="H38" s="27"/>
    </row>
    <row r="39" spans="1:8" ht="27" customHeight="1" x14ac:dyDescent="0.3">
      <c r="A39" s="74" t="s">
        <v>51</v>
      </c>
      <c r="B39" s="75"/>
      <c r="C39" s="75"/>
      <c r="D39" s="75"/>
      <c r="E39" s="75"/>
      <c r="F39" s="75"/>
      <c r="G39" s="75"/>
      <c r="H39" s="27"/>
    </row>
    <row r="40" spans="1:8" ht="27.75" customHeight="1" x14ac:dyDescent="0.3">
      <c r="A40" s="74" t="s">
        <v>52</v>
      </c>
      <c r="B40" s="75"/>
      <c r="C40" s="75"/>
      <c r="D40" s="75"/>
      <c r="E40" s="75"/>
      <c r="F40" s="75"/>
      <c r="G40" s="75"/>
      <c r="H40" s="27"/>
    </row>
    <row r="41" spans="1:8" s="13" customFormat="1" x14ac:dyDescent="0.25">
      <c r="A41" s="38"/>
      <c r="B41" s="38"/>
      <c r="C41" s="38"/>
      <c r="D41" s="38"/>
      <c r="E41" s="39"/>
      <c r="F41" s="40"/>
      <c r="G41" s="41"/>
      <c r="H41" s="29"/>
    </row>
    <row r="42" spans="1:8" s="13" customFormat="1" ht="37.9" customHeight="1" x14ac:dyDescent="0.3">
      <c r="A42" s="42"/>
      <c r="B42" s="42"/>
      <c r="C42" s="43" t="s">
        <v>53</v>
      </c>
      <c r="D42" s="42"/>
      <c r="E42" s="42"/>
      <c r="F42" s="44"/>
      <c r="G42" s="45"/>
      <c r="H42" s="29"/>
    </row>
    <row r="43" spans="1:8" ht="18" x14ac:dyDescent="0.25">
      <c r="A43" s="46"/>
      <c r="B43" s="46"/>
      <c r="C43" s="46"/>
      <c r="D43" s="46"/>
      <c r="E43" s="46"/>
      <c r="F43" s="47"/>
      <c r="G43" s="48"/>
      <c r="H43" s="27"/>
    </row>
    <row r="44" spans="1:8" ht="18" x14ac:dyDescent="0.25">
      <c r="A44" s="46"/>
      <c r="B44" s="46" t="s">
        <v>54</v>
      </c>
      <c r="C44" s="46" t="s">
        <v>61</v>
      </c>
      <c r="D44" s="46"/>
      <c r="E44" s="46"/>
      <c r="F44" s="49"/>
      <c r="G44" s="48"/>
      <c r="H44" s="27"/>
    </row>
    <row r="45" spans="1:8" ht="18" x14ac:dyDescent="0.25">
      <c r="A45" s="46"/>
      <c r="B45" s="46"/>
      <c r="C45" s="46"/>
      <c r="D45" s="46"/>
      <c r="E45" s="46"/>
      <c r="F45" s="47"/>
      <c r="G45" s="48"/>
      <c r="H45" s="27"/>
    </row>
    <row r="46" spans="1:8" ht="18" x14ac:dyDescent="0.25">
      <c r="A46" s="46"/>
      <c r="B46" s="46" t="s">
        <v>55</v>
      </c>
      <c r="C46" s="46" t="s">
        <v>76</v>
      </c>
      <c r="D46" s="46"/>
      <c r="E46" s="46"/>
      <c r="F46" s="49"/>
      <c r="G46" s="48"/>
      <c r="H46" s="27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3" zoomScale="55" zoomScaleNormal="75" zoomScaleSheetLayoutView="55" workbookViewId="0">
      <selection activeCell="C47" sqref="C4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4" customWidth="1"/>
    <col min="7" max="7" width="23.140625" style="27" customWidth="1"/>
    <col min="8" max="10" width="8.85546875" style="1" customWidth="1"/>
    <col min="11" max="16384" width="9.140625" style="1"/>
  </cols>
  <sheetData>
    <row r="1" spans="1:10" s="27" customFormat="1" x14ac:dyDescent="0.25">
      <c r="F1" s="32"/>
    </row>
    <row r="2" spans="1:10" ht="43.5" customHeight="1" x14ac:dyDescent="0.25">
      <c r="A2" s="35"/>
      <c r="B2" s="76" t="s">
        <v>84</v>
      </c>
      <c r="C2" s="77"/>
      <c r="D2" s="77"/>
      <c r="E2" s="77"/>
      <c r="F2" s="77"/>
      <c r="G2" s="77"/>
      <c r="H2" s="27"/>
      <c r="I2" s="27"/>
      <c r="J2" s="27"/>
    </row>
    <row r="3" spans="1:10" s="2" customFormat="1" ht="34.5" customHeight="1" x14ac:dyDescent="0.25">
      <c r="A3" s="36"/>
      <c r="B3" s="37" t="s">
        <v>49</v>
      </c>
      <c r="C3" s="36"/>
      <c r="D3" s="36"/>
      <c r="E3" s="36"/>
      <c r="F3" s="36"/>
      <c r="G3" s="70">
        <v>44712</v>
      </c>
      <c r="H3" s="28"/>
      <c r="I3" s="28"/>
      <c r="J3" s="28"/>
    </row>
    <row r="4" spans="1:10" s="28" customFormat="1" ht="86.25" customHeight="1" x14ac:dyDescent="0.3">
      <c r="A4" s="78" t="s">
        <v>73</v>
      </c>
      <c r="B4" s="75"/>
      <c r="C4" s="75"/>
      <c r="D4" s="75"/>
      <c r="E4" s="75"/>
      <c r="F4" s="75"/>
      <c r="G4" s="75"/>
    </row>
    <row r="5" spans="1:10" s="27" customFormat="1" ht="68.25" customHeight="1" x14ac:dyDescent="0.3">
      <c r="A5" s="78" t="s">
        <v>74</v>
      </c>
      <c r="B5" s="75"/>
      <c r="C5" s="75"/>
      <c r="D5" s="75"/>
      <c r="E5" s="75"/>
      <c r="F5" s="75"/>
      <c r="G5" s="75"/>
    </row>
    <row r="6" spans="1:10" s="31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0.62</v>
      </c>
      <c r="E7" s="7">
        <v>4103.6000000000004</v>
      </c>
      <c r="F7" s="4" t="s">
        <v>10</v>
      </c>
      <c r="G7" s="30">
        <f>(D7*E7)</f>
        <v>2544.2320000000004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4103.6000000000004</v>
      </c>
      <c r="F8" s="4" t="s">
        <v>10</v>
      </c>
      <c r="G8" s="30">
        <f t="shared" ref="G8:G26" si="1">D8*E8</f>
        <v>328.28800000000001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4103.6000000000004</v>
      </c>
      <c r="F9" s="4" t="s">
        <v>10</v>
      </c>
      <c r="G9" s="30">
        <f t="shared" si="1"/>
        <v>697.61200000000008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4103.6000000000004</v>
      </c>
      <c r="F10" s="4" t="s">
        <v>10</v>
      </c>
      <c r="G10" s="30">
        <f t="shared" si="1"/>
        <v>287.25200000000007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4103.6000000000004</v>
      </c>
      <c r="F11" s="4" t="s">
        <v>10</v>
      </c>
      <c r="G11" s="30">
        <f t="shared" si="1"/>
        <v>164.14400000000001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4103.6000000000004</v>
      </c>
      <c r="F12" s="4" t="s">
        <v>10</v>
      </c>
      <c r="G12" s="30">
        <f t="shared" si="1"/>
        <v>861.75600000000009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4103.6000000000004</v>
      </c>
      <c r="F13" s="4" t="s">
        <v>10</v>
      </c>
      <c r="G13" s="30">
        <f t="shared" si="1"/>
        <v>779.68400000000008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4103.6000000000004</v>
      </c>
      <c r="F14" s="4" t="s">
        <v>10</v>
      </c>
      <c r="G14" s="30">
        <f t="shared" si="1"/>
        <v>820.72000000000014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4103.6000000000004</v>
      </c>
      <c r="F15" s="5" t="s">
        <v>44</v>
      </c>
      <c r="G15" s="30">
        <f t="shared" si="1"/>
        <v>2215.9440000000004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4103.6000000000004</v>
      </c>
      <c r="F16" s="5" t="s">
        <v>44</v>
      </c>
      <c r="G16" s="30">
        <f t="shared" si="1"/>
        <v>1887.6560000000002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4103.6000000000004</v>
      </c>
      <c r="F17" s="4" t="s">
        <v>25</v>
      </c>
      <c r="G17" s="30">
        <f t="shared" si="1"/>
        <v>205.18000000000004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4103.6000000000004</v>
      </c>
      <c r="F18" s="4" t="s">
        <v>57</v>
      </c>
      <c r="G18" s="30">
        <f t="shared" si="1"/>
        <v>328.28800000000001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4103.6000000000004</v>
      </c>
      <c r="F19" s="4" t="s">
        <v>17</v>
      </c>
      <c r="G19" s="30">
        <f t="shared" si="1"/>
        <v>2092.8360000000002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1.94</v>
      </c>
      <c r="E20" s="7">
        <v>4103.6000000000004</v>
      </c>
      <c r="F20" s="5" t="s">
        <v>44</v>
      </c>
      <c r="G20" s="30">
        <f>D20*E20</f>
        <v>7960.9840000000004</v>
      </c>
    </row>
    <row r="21" spans="1:7" ht="31.5" x14ac:dyDescent="0.25">
      <c r="A21" s="3">
        <f t="shared" si="0"/>
        <v>15</v>
      </c>
      <c r="B21" s="16" t="s">
        <v>60</v>
      </c>
      <c r="C21" s="3" t="s">
        <v>30</v>
      </c>
      <c r="D21" s="7">
        <v>3.62</v>
      </c>
      <c r="E21" s="7">
        <v>4103.6000000000004</v>
      </c>
      <c r="F21" s="4" t="s">
        <v>31</v>
      </c>
      <c r="G21" s="30">
        <f t="shared" si="1"/>
        <v>14855.032000000001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v>6339.8</v>
      </c>
      <c r="E22" s="7">
        <v>2</v>
      </c>
      <c r="F22" s="5" t="s">
        <v>44</v>
      </c>
      <c r="G22" s="30">
        <f t="shared" si="1"/>
        <v>12679.6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1.71</v>
      </c>
      <c r="E23" s="7">
        <v>4103.6000000000004</v>
      </c>
      <c r="F23" s="5" t="s">
        <v>44</v>
      </c>
      <c r="G23" s="30">
        <f t="shared" si="1"/>
        <v>7017.1560000000009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4103.6000000000004</v>
      </c>
      <c r="F24" s="5" t="s">
        <v>44</v>
      </c>
      <c r="G24" s="30">
        <f t="shared" si="1"/>
        <v>574.50400000000013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4103.6000000000004</v>
      </c>
      <c r="F25" s="5" t="s">
        <v>44</v>
      </c>
      <c r="G25" s="30">
        <f t="shared" si="1"/>
        <v>5416.7520000000004</v>
      </c>
    </row>
    <row r="26" spans="1:7" s="2" customFormat="1" ht="47.25" x14ac:dyDescent="0.25">
      <c r="A26" s="3">
        <f t="shared" si="0"/>
        <v>20</v>
      </c>
      <c r="B26" s="15" t="s">
        <v>62</v>
      </c>
      <c r="C26" s="11" t="s">
        <v>9</v>
      </c>
      <c r="D26" s="12">
        <v>2.3199999999999998</v>
      </c>
      <c r="E26" s="7">
        <v>4103.6000000000004</v>
      </c>
      <c r="F26" s="5" t="s">
        <v>20</v>
      </c>
      <c r="G26" s="30">
        <f t="shared" si="1"/>
        <v>9520.3520000000008</v>
      </c>
    </row>
    <row r="27" spans="1:7" s="17" customFormat="1" x14ac:dyDescent="0.25">
      <c r="A27" s="79" t="s">
        <v>40</v>
      </c>
      <c r="B27" s="80"/>
      <c r="C27" s="80"/>
      <c r="D27" s="80"/>
      <c r="E27" s="80"/>
      <c r="F27" s="81"/>
      <c r="G27" s="24">
        <f>SUM(G7:G26)-0.01</f>
        <v>71237.962000000014</v>
      </c>
    </row>
    <row r="28" spans="1:7" s="2" customFormat="1" x14ac:dyDescent="0.25">
      <c r="A28" s="25" t="s">
        <v>39</v>
      </c>
      <c r="B28" s="25"/>
      <c r="C28" s="25"/>
      <c r="D28" s="25"/>
      <c r="E28" s="25"/>
      <c r="F28" s="33"/>
      <c r="G28" s="25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59</v>
      </c>
      <c r="G30" s="26">
        <v>32200.240000000002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58</v>
      </c>
      <c r="D31" s="12">
        <v>14.06</v>
      </c>
      <c r="E31" s="12">
        <v>1900</v>
      </c>
      <c r="F31" s="19" t="s">
        <v>17</v>
      </c>
      <c r="G31" s="69"/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58</v>
      </c>
      <c r="D32" s="12">
        <v>10.14</v>
      </c>
      <c r="E32" s="12">
        <v>1900</v>
      </c>
      <c r="F32" s="19" t="s">
        <v>17</v>
      </c>
      <c r="G32" s="69"/>
    </row>
    <row r="33" spans="1:8" s="22" customFormat="1" x14ac:dyDescent="0.25">
      <c r="A33" s="82" t="s">
        <v>40</v>
      </c>
      <c r="B33" s="83"/>
      <c r="C33" s="83"/>
      <c r="D33" s="83"/>
      <c r="E33" s="83"/>
      <c r="F33" s="84"/>
      <c r="G33" s="23">
        <f>SUM(G30:G32)</f>
        <v>32200.240000000002</v>
      </c>
    </row>
    <row r="34" spans="1:8" s="17" customFormat="1" x14ac:dyDescent="0.25">
      <c r="A34" s="85" t="s">
        <v>47</v>
      </c>
      <c r="B34" s="86"/>
      <c r="C34" s="86"/>
      <c r="D34" s="86"/>
      <c r="E34" s="86"/>
      <c r="F34" s="87"/>
      <c r="G34" s="24">
        <f>G27+G33</f>
        <v>103438.20200000002</v>
      </c>
    </row>
    <row r="35" spans="1:8" x14ac:dyDescent="0.25">
      <c r="A35" s="88"/>
      <c r="B35" s="88"/>
      <c r="C35" s="88"/>
      <c r="D35" s="88"/>
      <c r="E35" s="88"/>
      <c r="F35" s="88"/>
      <c r="G35" s="88"/>
    </row>
    <row r="36" spans="1:8" ht="24" customHeight="1" x14ac:dyDescent="0.3">
      <c r="A36" s="89" t="s">
        <v>83</v>
      </c>
      <c r="B36" s="90"/>
      <c r="C36" s="90"/>
      <c r="D36" s="90"/>
      <c r="E36" s="90"/>
      <c r="F36" s="90"/>
      <c r="G36" s="90"/>
      <c r="H36" s="27"/>
    </row>
    <row r="37" spans="1:8" ht="27" customHeight="1" x14ac:dyDescent="0.3">
      <c r="A37" s="89" t="s">
        <v>87</v>
      </c>
      <c r="B37" s="75"/>
      <c r="C37" s="75"/>
      <c r="D37" s="75"/>
      <c r="E37" s="75"/>
      <c r="F37" s="75"/>
      <c r="G37" s="75"/>
      <c r="H37" s="27"/>
    </row>
    <row r="38" spans="1:8" ht="22.5" customHeight="1" x14ac:dyDescent="0.3">
      <c r="A38" s="74" t="s">
        <v>50</v>
      </c>
      <c r="B38" s="75"/>
      <c r="C38" s="75"/>
      <c r="D38" s="75"/>
      <c r="E38" s="75"/>
      <c r="F38" s="75"/>
      <c r="G38" s="75"/>
      <c r="H38" s="27"/>
    </row>
    <row r="39" spans="1:8" ht="27" customHeight="1" x14ac:dyDescent="0.3">
      <c r="A39" s="74" t="s">
        <v>51</v>
      </c>
      <c r="B39" s="75"/>
      <c r="C39" s="75"/>
      <c r="D39" s="75"/>
      <c r="E39" s="75"/>
      <c r="F39" s="75"/>
      <c r="G39" s="75"/>
      <c r="H39" s="27"/>
    </row>
    <row r="40" spans="1:8" ht="27.75" customHeight="1" x14ac:dyDescent="0.3">
      <c r="A40" s="74" t="s">
        <v>52</v>
      </c>
      <c r="B40" s="75"/>
      <c r="C40" s="75"/>
      <c r="D40" s="75"/>
      <c r="E40" s="75"/>
      <c r="F40" s="75"/>
      <c r="G40" s="75"/>
      <c r="H40" s="27"/>
    </row>
    <row r="41" spans="1:8" s="13" customFormat="1" x14ac:dyDescent="0.25">
      <c r="A41" s="38"/>
      <c r="B41" s="38"/>
      <c r="C41" s="38"/>
      <c r="D41" s="38"/>
      <c r="E41" s="39"/>
      <c r="F41" s="40"/>
      <c r="G41" s="41"/>
      <c r="H41" s="29"/>
    </row>
    <row r="42" spans="1:8" s="13" customFormat="1" ht="37.9" customHeight="1" x14ac:dyDescent="0.3">
      <c r="A42" s="42"/>
      <c r="B42" s="42"/>
      <c r="C42" s="43" t="s">
        <v>53</v>
      </c>
      <c r="D42" s="42"/>
      <c r="E42" s="42"/>
      <c r="F42" s="44"/>
      <c r="G42" s="45"/>
      <c r="H42" s="29"/>
    </row>
    <row r="43" spans="1:8" ht="18" x14ac:dyDescent="0.25">
      <c r="A43" s="46"/>
      <c r="B43" s="46"/>
      <c r="C43" s="46"/>
      <c r="D43" s="46"/>
      <c r="E43" s="46"/>
      <c r="F43" s="47"/>
      <c r="G43" s="48"/>
      <c r="H43" s="27"/>
    </row>
    <row r="44" spans="1:8" ht="18" x14ac:dyDescent="0.25">
      <c r="A44" s="46"/>
      <c r="B44" s="46" t="s">
        <v>54</v>
      </c>
      <c r="C44" s="46" t="s">
        <v>61</v>
      </c>
      <c r="D44" s="46"/>
      <c r="E44" s="46"/>
      <c r="F44" s="49"/>
      <c r="G44" s="48"/>
      <c r="H44" s="27"/>
    </row>
    <row r="45" spans="1:8" ht="18" x14ac:dyDescent="0.25">
      <c r="A45" s="46"/>
      <c r="B45" s="46"/>
      <c r="C45" s="46"/>
      <c r="D45" s="46"/>
      <c r="E45" s="46"/>
      <c r="F45" s="47"/>
      <c r="G45" s="48"/>
      <c r="H45" s="27"/>
    </row>
    <row r="46" spans="1:8" ht="18" x14ac:dyDescent="0.25">
      <c r="A46" s="46"/>
      <c r="B46" s="46" t="s">
        <v>55</v>
      </c>
      <c r="C46" s="46" t="s">
        <v>76</v>
      </c>
      <c r="D46" s="46"/>
      <c r="E46" s="46"/>
      <c r="F46" s="49"/>
      <c r="G46" s="48"/>
      <c r="H46" s="27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3" zoomScale="55" zoomScaleNormal="75" zoomScaleSheetLayoutView="55" workbookViewId="0">
      <selection activeCell="C47" sqref="C4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4" customWidth="1"/>
    <col min="7" max="7" width="23.140625" style="27" customWidth="1"/>
    <col min="8" max="10" width="8.85546875" style="1" customWidth="1"/>
    <col min="11" max="16384" width="9.140625" style="1"/>
  </cols>
  <sheetData>
    <row r="1" spans="1:10" s="27" customFormat="1" x14ac:dyDescent="0.25">
      <c r="F1" s="32"/>
    </row>
    <row r="2" spans="1:10" ht="43.5" customHeight="1" x14ac:dyDescent="0.25">
      <c r="A2" s="35"/>
      <c r="B2" s="76" t="s">
        <v>86</v>
      </c>
      <c r="C2" s="77"/>
      <c r="D2" s="77"/>
      <c r="E2" s="77"/>
      <c r="F2" s="77"/>
      <c r="G2" s="77"/>
      <c r="H2" s="27"/>
      <c r="I2" s="27"/>
      <c r="J2" s="27"/>
    </row>
    <row r="3" spans="1:10" s="2" customFormat="1" ht="34.5" customHeight="1" x14ac:dyDescent="0.25">
      <c r="A3" s="36"/>
      <c r="B3" s="37" t="s">
        <v>49</v>
      </c>
      <c r="C3" s="36"/>
      <c r="D3" s="36"/>
      <c r="E3" s="36"/>
      <c r="F3" s="36"/>
      <c r="G3" s="70">
        <v>44742</v>
      </c>
      <c r="H3" s="28"/>
      <c r="I3" s="28"/>
      <c r="J3" s="28"/>
    </row>
    <row r="4" spans="1:10" s="28" customFormat="1" ht="86.25" customHeight="1" x14ac:dyDescent="0.3">
      <c r="A4" s="78" t="s">
        <v>73</v>
      </c>
      <c r="B4" s="75"/>
      <c r="C4" s="75"/>
      <c r="D4" s="75"/>
      <c r="E4" s="75"/>
      <c r="F4" s="75"/>
      <c r="G4" s="75"/>
    </row>
    <row r="5" spans="1:10" s="27" customFormat="1" ht="68.25" customHeight="1" x14ac:dyDescent="0.3">
      <c r="A5" s="78" t="s">
        <v>74</v>
      </c>
      <c r="B5" s="75"/>
      <c r="C5" s="75"/>
      <c r="D5" s="75"/>
      <c r="E5" s="75"/>
      <c r="F5" s="75"/>
      <c r="G5" s="75"/>
    </row>
    <row r="6" spans="1:10" s="31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0.62</v>
      </c>
      <c r="E7" s="7">
        <v>4103.6000000000004</v>
      </c>
      <c r="F7" s="4" t="s">
        <v>10</v>
      </c>
      <c r="G7" s="30">
        <f>(D7*E7)</f>
        <v>2544.2320000000004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4103.6000000000004</v>
      </c>
      <c r="F8" s="4" t="s">
        <v>10</v>
      </c>
      <c r="G8" s="30">
        <f t="shared" ref="G8:G26" si="1">D8*E8</f>
        <v>328.28800000000001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4103.6000000000004</v>
      </c>
      <c r="F9" s="4" t="s">
        <v>10</v>
      </c>
      <c r="G9" s="30">
        <f t="shared" si="1"/>
        <v>697.61200000000008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4103.6000000000004</v>
      </c>
      <c r="F10" s="4" t="s">
        <v>10</v>
      </c>
      <c r="G10" s="30">
        <f t="shared" si="1"/>
        <v>287.25200000000007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4103.6000000000004</v>
      </c>
      <c r="F11" s="4" t="s">
        <v>10</v>
      </c>
      <c r="G11" s="30">
        <f t="shared" si="1"/>
        <v>164.14400000000001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4103.6000000000004</v>
      </c>
      <c r="F12" s="4" t="s">
        <v>10</v>
      </c>
      <c r="G12" s="30">
        <f t="shared" si="1"/>
        <v>861.75600000000009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4103.6000000000004</v>
      </c>
      <c r="F13" s="4" t="s">
        <v>10</v>
      </c>
      <c r="G13" s="30">
        <f t="shared" si="1"/>
        <v>779.68400000000008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4103.6000000000004</v>
      </c>
      <c r="F14" s="4" t="s">
        <v>10</v>
      </c>
      <c r="G14" s="30">
        <f t="shared" si="1"/>
        <v>820.72000000000014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4103.6000000000004</v>
      </c>
      <c r="F15" s="5" t="s">
        <v>44</v>
      </c>
      <c r="G15" s="30">
        <f t="shared" si="1"/>
        <v>2215.9440000000004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4103.6000000000004</v>
      </c>
      <c r="F16" s="5" t="s">
        <v>44</v>
      </c>
      <c r="G16" s="30">
        <f t="shared" si="1"/>
        <v>1887.6560000000002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4103.6000000000004</v>
      </c>
      <c r="F17" s="4" t="s">
        <v>25</v>
      </c>
      <c r="G17" s="30">
        <f t="shared" si="1"/>
        <v>205.18000000000004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4103.6000000000004</v>
      </c>
      <c r="F18" s="4" t="s">
        <v>57</v>
      </c>
      <c r="G18" s="30">
        <f t="shared" si="1"/>
        <v>328.28800000000001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4103.6000000000004</v>
      </c>
      <c r="F19" s="4" t="s">
        <v>17</v>
      </c>
      <c r="G19" s="30">
        <f t="shared" si="1"/>
        <v>2092.8360000000002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1.94</v>
      </c>
      <c r="E20" s="7">
        <v>4103.6000000000004</v>
      </c>
      <c r="F20" s="5" t="s">
        <v>44</v>
      </c>
      <c r="G20" s="30">
        <f>D20*E20</f>
        <v>7960.9840000000004</v>
      </c>
    </row>
    <row r="21" spans="1:7" ht="31.5" x14ac:dyDescent="0.25">
      <c r="A21" s="3">
        <f t="shared" si="0"/>
        <v>15</v>
      </c>
      <c r="B21" s="16" t="s">
        <v>60</v>
      </c>
      <c r="C21" s="3" t="s">
        <v>30</v>
      </c>
      <c r="D21" s="7">
        <v>3.62</v>
      </c>
      <c r="E21" s="7">
        <v>4103.6000000000004</v>
      </c>
      <c r="F21" s="4" t="s">
        <v>31</v>
      </c>
      <c r="G21" s="30">
        <f t="shared" si="1"/>
        <v>14855.032000000001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v>6339.8</v>
      </c>
      <c r="E22" s="7">
        <v>2</v>
      </c>
      <c r="F22" s="5" t="s">
        <v>44</v>
      </c>
      <c r="G22" s="30">
        <f t="shared" si="1"/>
        <v>12679.6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1.71</v>
      </c>
      <c r="E23" s="7">
        <v>4103.6000000000004</v>
      </c>
      <c r="F23" s="5" t="s">
        <v>44</v>
      </c>
      <c r="G23" s="30">
        <f t="shared" si="1"/>
        <v>7017.1560000000009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4103.6000000000004</v>
      </c>
      <c r="F24" s="5" t="s">
        <v>44</v>
      </c>
      <c r="G24" s="30">
        <f t="shared" si="1"/>
        <v>574.50400000000013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4103.6000000000004</v>
      </c>
      <c r="F25" s="5" t="s">
        <v>44</v>
      </c>
      <c r="G25" s="30">
        <f t="shared" si="1"/>
        <v>5416.7520000000004</v>
      </c>
    </row>
    <row r="26" spans="1:7" s="2" customFormat="1" ht="47.25" x14ac:dyDescent="0.25">
      <c r="A26" s="3">
        <f t="shared" si="0"/>
        <v>20</v>
      </c>
      <c r="B26" s="15" t="s">
        <v>62</v>
      </c>
      <c r="C26" s="11" t="s">
        <v>9</v>
      </c>
      <c r="D26" s="12">
        <v>2.3199999999999998</v>
      </c>
      <c r="E26" s="7">
        <v>4103.6000000000004</v>
      </c>
      <c r="F26" s="5" t="s">
        <v>20</v>
      </c>
      <c r="G26" s="30">
        <f t="shared" si="1"/>
        <v>9520.3520000000008</v>
      </c>
    </row>
    <row r="27" spans="1:7" s="17" customFormat="1" x14ac:dyDescent="0.25">
      <c r="A27" s="79" t="s">
        <v>40</v>
      </c>
      <c r="B27" s="80"/>
      <c r="C27" s="80"/>
      <c r="D27" s="80"/>
      <c r="E27" s="80"/>
      <c r="F27" s="81"/>
      <c r="G27" s="24">
        <f>SUM(G7:G26)-0.01</f>
        <v>71237.962000000014</v>
      </c>
    </row>
    <row r="28" spans="1:7" s="2" customFormat="1" x14ac:dyDescent="0.25">
      <c r="A28" s="25" t="s">
        <v>39</v>
      </c>
      <c r="B28" s="25"/>
      <c r="C28" s="25"/>
      <c r="D28" s="25"/>
      <c r="E28" s="25"/>
      <c r="F28" s="33"/>
      <c r="G28" s="25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59</v>
      </c>
      <c r="G30" s="26">
        <v>0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58</v>
      </c>
      <c r="D31" s="12">
        <v>14.06</v>
      </c>
      <c r="E31" s="12">
        <v>1900</v>
      </c>
      <c r="F31" s="19" t="s">
        <v>17</v>
      </c>
      <c r="G31" s="69"/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58</v>
      </c>
      <c r="D32" s="12">
        <v>10.14</v>
      </c>
      <c r="E32" s="12">
        <v>1900</v>
      </c>
      <c r="F32" s="19" t="s">
        <v>17</v>
      </c>
      <c r="G32" s="69"/>
    </row>
    <row r="33" spans="1:8" s="22" customFormat="1" x14ac:dyDescent="0.25">
      <c r="A33" s="82" t="s">
        <v>40</v>
      </c>
      <c r="B33" s="83"/>
      <c r="C33" s="83"/>
      <c r="D33" s="83"/>
      <c r="E33" s="83"/>
      <c r="F33" s="84"/>
      <c r="G33" s="23">
        <f>SUM(G30:G32)</f>
        <v>0</v>
      </c>
    </row>
    <row r="34" spans="1:8" s="17" customFormat="1" x14ac:dyDescent="0.25">
      <c r="A34" s="85" t="s">
        <v>47</v>
      </c>
      <c r="B34" s="86"/>
      <c r="C34" s="86"/>
      <c r="D34" s="86"/>
      <c r="E34" s="86"/>
      <c r="F34" s="87"/>
      <c r="G34" s="24">
        <f>G27+G33</f>
        <v>71237.962000000014</v>
      </c>
    </row>
    <row r="35" spans="1:8" x14ac:dyDescent="0.25">
      <c r="A35" s="88"/>
      <c r="B35" s="88"/>
      <c r="C35" s="88"/>
      <c r="D35" s="88"/>
      <c r="E35" s="88"/>
      <c r="F35" s="88"/>
      <c r="G35" s="88"/>
    </row>
    <row r="36" spans="1:8" ht="24" customHeight="1" x14ac:dyDescent="0.3">
      <c r="A36" s="89" t="s">
        <v>85</v>
      </c>
      <c r="B36" s="90"/>
      <c r="C36" s="90"/>
      <c r="D36" s="90"/>
      <c r="E36" s="90"/>
      <c r="F36" s="90"/>
      <c r="G36" s="90"/>
      <c r="H36" s="27"/>
    </row>
    <row r="37" spans="1:8" ht="27" customHeight="1" x14ac:dyDescent="0.3">
      <c r="A37" s="89" t="s">
        <v>88</v>
      </c>
      <c r="B37" s="75"/>
      <c r="C37" s="75"/>
      <c r="D37" s="75"/>
      <c r="E37" s="75"/>
      <c r="F37" s="75"/>
      <c r="G37" s="75"/>
      <c r="H37" s="27"/>
    </row>
    <row r="38" spans="1:8" ht="22.5" customHeight="1" x14ac:dyDescent="0.3">
      <c r="A38" s="74" t="s">
        <v>50</v>
      </c>
      <c r="B38" s="75"/>
      <c r="C38" s="75"/>
      <c r="D38" s="75"/>
      <c r="E38" s="75"/>
      <c r="F38" s="75"/>
      <c r="G38" s="75"/>
      <c r="H38" s="27"/>
    </row>
    <row r="39" spans="1:8" ht="27" customHeight="1" x14ac:dyDescent="0.3">
      <c r="A39" s="74" t="s">
        <v>51</v>
      </c>
      <c r="B39" s="75"/>
      <c r="C39" s="75"/>
      <c r="D39" s="75"/>
      <c r="E39" s="75"/>
      <c r="F39" s="75"/>
      <c r="G39" s="75"/>
      <c r="H39" s="27"/>
    </row>
    <row r="40" spans="1:8" ht="27.75" customHeight="1" x14ac:dyDescent="0.3">
      <c r="A40" s="74" t="s">
        <v>52</v>
      </c>
      <c r="B40" s="75"/>
      <c r="C40" s="75"/>
      <c r="D40" s="75"/>
      <c r="E40" s="75"/>
      <c r="F40" s="75"/>
      <c r="G40" s="75"/>
      <c r="H40" s="27"/>
    </row>
    <row r="41" spans="1:8" s="13" customFormat="1" x14ac:dyDescent="0.25">
      <c r="A41" s="38"/>
      <c r="B41" s="38"/>
      <c r="C41" s="38"/>
      <c r="D41" s="38"/>
      <c r="E41" s="39"/>
      <c r="F41" s="40"/>
      <c r="G41" s="41"/>
      <c r="H41" s="29"/>
    </row>
    <row r="42" spans="1:8" s="13" customFormat="1" ht="37.9" customHeight="1" x14ac:dyDescent="0.3">
      <c r="A42" s="42"/>
      <c r="B42" s="42"/>
      <c r="C42" s="43" t="s">
        <v>53</v>
      </c>
      <c r="D42" s="42"/>
      <c r="E42" s="42"/>
      <c r="F42" s="44"/>
      <c r="G42" s="45"/>
      <c r="H42" s="29"/>
    </row>
    <row r="43" spans="1:8" ht="18" x14ac:dyDescent="0.25">
      <c r="A43" s="46"/>
      <c r="B43" s="46"/>
      <c r="C43" s="46"/>
      <c r="D43" s="46"/>
      <c r="E43" s="46"/>
      <c r="F43" s="47"/>
      <c r="G43" s="48"/>
      <c r="H43" s="27"/>
    </row>
    <row r="44" spans="1:8" ht="18" x14ac:dyDescent="0.25">
      <c r="A44" s="46"/>
      <c r="B44" s="46" t="s">
        <v>54</v>
      </c>
      <c r="C44" s="46" t="s">
        <v>61</v>
      </c>
      <c r="D44" s="46"/>
      <c r="E44" s="46"/>
      <c r="F44" s="49"/>
      <c r="G44" s="48"/>
      <c r="H44" s="27"/>
    </row>
    <row r="45" spans="1:8" ht="18" x14ac:dyDescent="0.25">
      <c r="A45" s="46"/>
      <c r="B45" s="46"/>
      <c r="C45" s="46"/>
      <c r="D45" s="46"/>
      <c r="E45" s="46"/>
      <c r="F45" s="47"/>
      <c r="G45" s="48"/>
      <c r="H45" s="27"/>
    </row>
    <row r="46" spans="1:8" ht="18" x14ac:dyDescent="0.25">
      <c r="A46" s="46"/>
      <c r="B46" s="46" t="s">
        <v>55</v>
      </c>
      <c r="C46" s="46" t="s">
        <v>76</v>
      </c>
      <c r="D46" s="46"/>
      <c r="E46" s="46"/>
      <c r="F46" s="49"/>
      <c r="G46" s="48"/>
      <c r="H46" s="27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6" zoomScale="55" zoomScaleNormal="75" zoomScaleSheetLayoutView="55" workbookViewId="0">
      <selection activeCell="C47" sqref="C4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4" customWidth="1"/>
    <col min="7" max="7" width="23.140625" style="27" customWidth="1"/>
    <col min="8" max="10" width="8.85546875" style="1" customWidth="1"/>
    <col min="11" max="16384" width="9.140625" style="1"/>
  </cols>
  <sheetData>
    <row r="1" spans="1:10" s="27" customFormat="1" x14ac:dyDescent="0.25">
      <c r="F1" s="32"/>
    </row>
    <row r="2" spans="1:10" ht="43.5" customHeight="1" x14ac:dyDescent="0.25">
      <c r="A2" s="35"/>
      <c r="B2" s="76" t="s">
        <v>89</v>
      </c>
      <c r="C2" s="77"/>
      <c r="D2" s="77"/>
      <c r="E2" s="77"/>
      <c r="F2" s="77"/>
      <c r="G2" s="77"/>
      <c r="H2" s="27"/>
      <c r="I2" s="27"/>
      <c r="J2" s="27"/>
    </row>
    <row r="3" spans="1:10" s="2" customFormat="1" ht="34.5" customHeight="1" x14ac:dyDescent="0.25">
      <c r="A3" s="36"/>
      <c r="B3" s="37" t="s">
        <v>49</v>
      </c>
      <c r="C3" s="36"/>
      <c r="D3" s="36"/>
      <c r="E3" s="36"/>
      <c r="F3" s="36"/>
      <c r="G3" s="70">
        <v>44773</v>
      </c>
      <c r="H3" s="28"/>
      <c r="I3" s="28"/>
      <c r="J3" s="28"/>
    </row>
    <row r="4" spans="1:10" s="28" customFormat="1" ht="86.25" customHeight="1" x14ac:dyDescent="0.3">
      <c r="A4" s="78" t="s">
        <v>73</v>
      </c>
      <c r="B4" s="75"/>
      <c r="C4" s="75"/>
      <c r="D4" s="75"/>
      <c r="E4" s="75"/>
      <c r="F4" s="75"/>
      <c r="G4" s="75"/>
    </row>
    <row r="5" spans="1:10" s="27" customFormat="1" ht="68.25" customHeight="1" x14ac:dyDescent="0.3">
      <c r="A5" s="78" t="s">
        <v>74</v>
      </c>
      <c r="B5" s="75"/>
      <c r="C5" s="75"/>
      <c r="D5" s="75"/>
      <c r="E5" s="75"/>
      <c r="F5" s="75"/>
      <c r="G5" s="75"/>
    </row>
    <row r="6" spans="1:10" s="31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0.62</v>
      </c>
      <c r="E7" s="7">
        <v>4103.6000000000004</v>
      </c>
      <c r="F7" s="4" t="s">
        <v>10</v>
      </c>
      <c r="G7" s="30">
        <f>(D7*E7)</f>
        <v>2544.2320000000004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4103.6000000000004</v>
      </c>
      <c r="F8" s="4" t="s">
        <v>10</v>
      </c>
      <c r="G8" s="30">
        <f t="shared" ref="G8:G26" si="1">D8*E8</f>
        <v>328.28800000000001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4103.6000000000004</v>
      </c>
      <c r="F9" s="4" t="s">
        <v>10</v>
      </c>
      <c r="G9" s="30">
        <f t="shared" si="1"/>
        <v>697.61200000000008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4103.6000000000004</v>
      </c>
      <c r="F10" s="4" t="s">
        <v>10</v>
      </c>
      <c r="G10" s="30">
        <f t="shared" si="1"/>
        <v>287.25200000000007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4103.6000000000004</v>
      </c>
      <c r="F11" s="4" t="s">
        <v>10</v>
      </c>
      <c r="G11" s="30">
        <f t="shared" si="1"/>
        <v>164.14400000000001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4103.6000000000004</v>
      </c>
      <c r="F12" s="4" t="s">
        <v>10</v>
      </c>
      <c r="G12" s="30">
        <f t="shared" si="1"/>
        <v>861.75600000000009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4103.6000000000004</v>
      </c>
      <c r="F13" s="4" t="s">
        <v>10</v>
      </c>
      <c r="G13" s="30">
        <f t="shared" si="1"/>
        <v>779.68400000000008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4103.6000000000004</v>
      </c>
      <c r="F14" s="4" t="s">
        <v>10</v>
      </c>
      <c r="G14" s="30">
        <f t="shared" si="1"/>
        <v>820.72000000000014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4103.6000000000004</v>
      </c>
      <c r="F15" s="5" t="s">
        <v>44</v>
      </c>
      <c r="G15" s="30">
        <f t="shared" si="1"/>
        <v>2215.9440000000004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4103.6000000000004</v>
      </c>
      <c r="F16" s="5" t="s">
        <v>44</v>
      </c>
      <c r="G16" s="30">
        <f t="shared" si="1"/>
        <v>1887.6560000000002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4103.6000000000004</v>
      </c>
      <c r="F17" s="4" t="s">
        <v>25</v>
      </c>
      <c r="G17" s="30">
        <f t="shared" si="1"/>
        <v>205.18000000000004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4103.6000000000004</v>
      </c>
      <c r="F18" s="4" t="s">
        <v>57</v>
      </c>
      <c r="G18" s="30">
        <f t="shared" si="1"/>
        <v>328.28800000000001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4103.6000000000004</v>
      </c>
      <c r="F19" s="4" t="s">
        <v>17</v>
      </c>
      <c r="G19" s="30">
        <f t="shared" si="1"/>
        <v>2092.8360000000002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1.94</v>
      </c>
      <c r="E20" s="7">
        <v>4103.6000000000004</v>
      </c>
      <c r="F20" s="5" t="s">
        <v>44</v>
      </c>
      <c r="G20" s="30">
        <f>D20*E20</f>
        <v>7960.9840000000004</v>
      </c>
    </row>
    <row r="21" spans="1:7" ht="31.5" x14ac:dyDescent="0.25">
      <c r="A21" s="3">
        <f t="shared" si="0"/>
        <v>15</v>
      </c>
      <c r="B21" s="16" t="s">
        <v>60</v>
      </c>
      <c r="C21" s="3" t="s">
        <v>30</v>
      </c>
      <c r="D21" s="7">
        <v>3.62</v>
      </c>
      <c r="E21" s="7">
        <v>4103.6000000000004</v>
      </c>
      <c r="F21" s="4" t="s">
        <v>31</v>
      </c>
      <c r="G21" s="30">
        <f t="shared" si="1"/>
        <v>14855.032000000001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v>6339.8</v>
      </c>
      <c r="E22" s="7">
        <v>2</v>
      </c>
      <c r="F22" s="5" t="s">
        <v>44</v>
      </c>
      <c r="G22" s="30">
        <f t="shared" si="1"/>
        <v>12679.6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1.71</v>
      </c>
      <c r="E23" s="7">
        <v>4103.6000000000004</v>
      </c>
      <c r="F23" s="5" t="s">
        <v>44</v>
      </c>
      <c r="G23" s="30">
        <f t="shared" si="1"/>
        <v>7017.1560000000009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4103.6000000000004</v>
      </c>
      <c r="F24" s="5" t="s">
        <v>44</v>
      </c>
      <c r="G24" s="30">
        <f t="shared" si="1"/>
        <v>574.50400000000013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4103.6000000000004</v>
      </c>
      <c r="F25" s="5" t="s">
        <v>44</v>
      </c>
      <c r="G25" s="30">
        <f t="shared" si="1"/>
        <v>5416.7520000000004</v>
      </c>
    </row>
    <row r="26" spans="1:7" s="2" customFormat="1" ht="47.25" x14ac:dyDescent="0.25">
      <c r="A26" s="3">
        <f t="shared" si="0"/>
        <v>20</v>
      </c>
      <c r="B26" s="15" t="s">
        <v>90</v>
      </c>
      <c r="C26" s="11" t="s">
        <v>9</v>
      </c>
      <c r="D26" s="12">
        <v>2.4500000000000002</v>
      </c>
      <c r="E26" s="7">
        <v>4103.6000000000004</v>
      </c>
      <c r="F26" s="5" t="s">
        <v>20</v>
      </c>
      <c r="G26" s="30">
        <f t="shared" si="1"/>
        <v>10053.820000000002</v>
      </c>
    </row>
    <row r="27" spans="1:7" s="17" customFormat="1" x14ac:dyDescent="0.25">
      <c r="A27" s="79" t="s">
        <v>40</v>
      </c>
      <c r="B27" s="80"/>
      <c r="C27" s="80"/>
      <c r="D27" s="80"/>
      <c r="E27" s="80"/>
      <c r="F27" s="81"/>
      <c r="G27" s="24">
        <f>SUM(G7:G26)-0.01</f>
        <v>71771.430000000022</v>
      </c>
    </row>
    <row r="28" spans="1:7" s="2" customFormat="1" x14ac:dyDescent="0.25">
      <c r="A28" s="25" t="s">
        <v>39</v>
      </c>
      <c r="B28" s="25"/>
      <c r="C28" s="25"/>
      <c r="D28" s="25"/>
      <c r="E28" s="25"/>
      <c r="F28" s="33"/>
      <c r="G28" s="25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59</v>
      </c>
      <c r="G30" s="26">
        <f>3661.19+3300</f>
        <v>6961.1900000000005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58</v>
      </c>
      <c r="D31" s="12">
        <v>14.06</v>
      </c>
      <c r="E31" s="12">
        <v>1900</v>
      </c>
      <c r="F31" s="19" t="s">
        <v>17</v>
      </c>
      <c r="G31" s="69"/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58</v>
      </c>
      <c r="D32" s="12">
        <v>10.14</v>
      </c>
      <c r="E32" s="12">
        <v>1900</v>
      </c>
      <c r="F32" s="19" t="s">
        <v>17</v>
      </c>
      <c r="G32" s="69"/>
    </row>
    <row r="33" spans="1:8" s="22" customFormat="1" x14ac:dyDescent="0.25">
      <c r="A33" s="82" t="s">
        <v>40</v>
      </c>
      <c r="B33" s="83"/>
      <c r="C33" s="83"/>
      <c r="D33" s="83"/>
      <c r="E33" s="83"/>
      <c r="F33" s="84"/>
      <c r="G33" s="23">
        <f>SUM(G30:G32)</f>
        <v>6961.1900000000005</v>
      </c>
    </row>
    <row r="34" spans="1:8" s="17" customFormat="1" x14ac:dyDescent="0.25">
      <c r="A34" s="85" t="s">
        <v>47</v>
      </c>
      <c r="B34" s="86"/>
      <c r="C34" s="86"/>
      <c r="D34" s="86"/>
      <c r="E34" s="86"/>
      <c r="F34" s="87"/>
      <c r="G34" s="24">
        <f>G27+G33</f>
        <v>78732.620000000024</v>
      </c>
    </row>
    <row r="35" spans="1:8" x14ac:dyDescent="0.25">
      <c r="A35" s="88"/>
      <c r="B35" s="88"/>
      <c r="C35" s="88"/>
      <c r="D35" s="88"/>
      <c r="E35" s="88"/>
      <c r="F35" s="88"/>
      <c r="G35" s="88"/>
    </row>
    <row r="36" spans="1:8" ht="24" customHeight="1" x14ac:dyDescent="0.3">
      <c r="A36" s="89" t="s">
        <v>91</v>
      </c>
      <c r="B36" s="90"/>
      <c r="C36" s="90"/>
      <c r="D36" s="90"/>
      <c r="E36" s="90"/>
      <c r="F36" s="90"/>
      <c r="G36" s="90"/>
      <c r="H36" s="27"/>
    </row>
    <row r="37" spans="1:8" ht="27" customHeight="1" x14ac:dyDescent="0.3">
      <c r="A37" s="89" t="s">
        <v>92</v>
      </c>
      <c r="B37" s="75"/>
      <c r="C37" s="75"/>
      <c r="D37" s="75"/>
      <c r="E37" s="75"/>
      <c r="F37" s="75"/>
      <c r="G37" s="75"/>
      <c r="H37" s="27"/>
    </row>
    <row r="38" spans="1:8" ht="22.5" customHeight="1" x14ac:dyDescent="0.3">
      <c r="A38" s="74" t="s">
        <v>50</v>
      </c>
      <c r="B38" s="75"/>
      <c r="C38" s="75"/>
      <c r="D38" s="75"/>
      <c r="E38" s="75"/>
      <c r="F38" s="75"/>
      <c r="G38" s="75"/>
      <c r="H38" s="27"/>
    </row>
    <row r="39" spans="1:8" ht="27" customHeight="1" x14ac:dyDescent="0.3">
      <c r="A39" s="74" t="s">
        <v>51</v>
      </c>
      <c r="B39" s="75"/>
      <c r="C39" s="75"/>
      <c r="D39" s="75"/>
      <c r="E39" s="75"/>
      <c r="F39" s="75"/>
      <c r="G39" s="75"/>
      <c r="H39" s="27"/>
    </row>
    <row r="40" spans="1:8" ht="27.75" customHeight="1" x14ac:dyDescent="0.3">
      <c r="A40" s="74" t="s">
        <v>52</v>
      </c>
      <c r="B40" s="75"/>
      <c r="C40" s="75"/>
      <c r="D40" s="75"/>
      <c r="E40" s="75"/>
      <c r="F40" s="75"/>
      <c r="G40" s="75"/>
      <c r="H40" s="27"/>
    </row>
    <row r="41" spans="1:8" s="13" customFormat="1" x14ac:dyDescent="0.25">
      <c r="A41" s="38"/>
      <c r="B41" s="38"/>
      <c r="C41" s="38"/>
      <c r="D41" s="38"/>
      <c r="E41" s="39"/>
      <c r="F41" s="40"/>
      <c r="G41" s="41"/>
      <c r="H41" s="29"/>
    </row>
    <row r="42" spans="1:8" s="13" customFormat="1" ht="37.9" customHeight="1" x14ac:dyDescent="0.3">
      <c r="A42" s="42"/>
      <c r="B42" s="42"/>
      <c r="C42" s="43" t="s">
        <v>53</v>
      </c>
      <c r="D42" s="42"/>
      <c r="E42" s="42"/>
      <c r="F42" s="44"/>
      <c r="G42" s="45"/>
      <c r="H42" s="29"/>
    </row>
    <row r="43" spans="1:8" ht="18" x14ac:dyDescent="0.25">
      <c r="A43" s="46"/>
      <c r="B43" s="46"/>
      <c r="C43" s="46"/>
      <c r="D43" s="46"/>
      <c r="E43" s="46"/>
      <c r="F43" s="47"/>
      <c r="G43" s="48"/>
      <c r="H43" s="27"/>
    </row>
    <row r="44" spans="1:8" ht="18" x14ac:dyDescent="0.25">
      <c r="A44" s="46"/>
      <c r="B44" s="46" t="s">
        <v>54</v>
      </c>
      <c r="C44" s="46" t="s">
        <v>61</v>
      </c>
      <c r="D44" s="46"/>
      <c r="E44" s="46"/>
      <c r="F44" s="49"/>
      <c r="G44" s="48"/>
      <c r="H44" s="27"/>
    </row>
    <row r="45" spans="1:8" ht="18" x14ac:dyDescent="0.25">
      <c r="A45" s="46"/>
      <c r="B45" s="46"/>
      <c r="C45" s="46"/>
      <c r="D45" s="46"/>
      <c r="E45" s="46"/>
      <c r="F45" s="47"/>
      <c r="G45" s="48"/>
      <c r="H45" s="27"/>
    </row>
    <row r="46" spans="1:8" ht="18" x14ac:dyDescent="0.25">
      <c r="A46" s="46"/>
      <c r="B46" s="46" t="s">
        <v>55</v>
      </c>
      <c r="C46" s="46" t="s">
        <v>76</v>
      </c>
      <c r="D46" s="46"/>
      <c r="E46" s="46"/>
      <c r="F46" s="49"/>
      <c r="G46" s="48"/>
      <c r="H46" s="27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13" zoomScale="55" zoomScaleNormal="75" zoomScaleSheetLayoutView="55" workbookViewId="0">
      <selection activeCell="C47" sqref="C4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4" customWidth="1"/>
    <col min="7" max="7" width="23.140625" style="27" customWidth="1"/>
    <col min="8" max="10" width="8.85546875" style="1" customWidth="1"/>
    <col min="11" max="16384" width="9.140625" style="1"/>
  </cols>
  <sheetData>
    <row r="1" spans="1:10" s="27" customFormat="1" x14ac:dyDescent="0.25">
      <c r="F1" s="32"/>
    </row>
    <row r="2" spans="1:10" ht="43.5" customHeight="1" x14ac:dyDescent="0.25">
      <c r="A2" s="35"/>
      <c r="B2" s="76" t="s">
        <v>95</v>
      </c>
      <c r="C2" s="77"/>
      <c r="D2" s="77"/>
      <c r="E2" s="77"/>
      <c r="F2" s="77"/>
      <c r="G2" s="77"/>
      <c r="H2" s="27"/>
      <c r="I2" s="27"/>
      <c r="J2" s="27"/>
    </row>
    <row r="3" spans="1:10" s="2" customFormat="1" ht="34.5" customHeight="1" x14ac:dyDescent="0.25">
      <c r="A3" s="36"/>
      <c r="B3" s="37" t="s">
        <v>49</v>
      </c>
      <c r="C3" s="36"/>
      <c r="D3" s="36"/>
      <c r="E3" s="36"/>
      <c r="F3" s="36"/>
      <c r="G3" s="70">
        <v>44804</v>
      </c>
      <c r="H3" s="28"/>
      <c r="I3" s="28"/>
      <c r="J3" s="28"/>
    </row>
    <row r="4" spans="1:10" s="28" customFormat="1" ht="86.25" customHeight="1" x14ac:dyDescent="0.3">
      <c r="A4" s="78" t="s">
        <v>73</v>
      </c>
      <c r="B4" s="75"/>
      <c r="C4" s="75"/>
      <c r="D4" s="75"/>
      <c r="E4" s="75"/>
      <c r="F4" s="75"/>
      <c r="G4" s="75"/>
    </row>
    <row r="5" spans="1:10" s="27" customFormat="1" ht="68.25" customHeight="1" x14ac:dyDescent="0.3">
      <c r="A5" s="78" t="s">
        <v>74</v>
      </c>
      <c r="B5" s="75"/>
      <c r="C5" s="75"/>
      <c r="D5" s="75"/>
      <c r="E5" s="75"/>
      <c r="F5" s="75"/>
      <c r="G5" s="75"/>
    </row>
    <row r="6" spans="1:10" s="31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0.62</v>
      </c>
      <c r="E7" s="7">
        <v>4103.6000000000004</v>
      </c>
      <c r="F7" s="4" t="s">
        <v>10</v>
      </c>
      <c r="G7" s="30">
        <f>(D7*E7)</f>
        <v>2544.2320000000004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4103.6000000000004</v>
      </c>
      <c r="F8" s="4" t="s">
        <v>10</v>
      </c>
      <c r="G8" s="30">
        <f t="shared" ref="G8:G26" si="1">D8*E8</f>
        <v>328.28800000000001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4103.6000000000004</v>
      </c>
      <c r="F9" s="4" t="s">
        <v>10</v>
      </c>
      <c r="G9" s="30">
        <f t="shared" si="1"/>
        <v>697.61200000000008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4103.6000000000004</v>
      </c>
      <c r="F10" s="4" t="s">
        <v>10</v>
      </c>
      <c r="G10" s="30">
        <f t="shared" si="1"/>
        <v>287.25200000000007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4103.6000000000004</v>
      </c>
      <c r="F11" s="4" t="s">
        <v>10</v>
      </c>
      <c r="G11" s="30">
        <f t="shared" si="1"/>
        <v>164.14400000000001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4103.6000000000004</v>
      </c>
      <c r="F12" s="4" t="s">
        <v>10</v>
      </c>
      <c r="G12" s="30">
        <f t="shared" si="1"/>
        <v>861.75600000000009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4103.6000000000004</v>
      </c>
      <c r="F13" s="4" t="s">
        <v>10</v>
      </c>
      <c r="G13" s="30">
        <f t="shared" si="1"/>
        <v>779.68400000000008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4103.6000000000004</v>
      </c>
      <c r="F14" s="4" t="s">
        <v>10</v>
      </c>
      <c r="G14" s="30">
        <f t="shared" si="1"/>
        <v>820.72000000000014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4103.6000000000004</v>
      </c>
      <c r="F15" s="5" t="s">
        <v>44</v>
      </c>
      <c r="G15" s="30">
        <f t="shared" si="1"/>
        <v>2215.9440000000004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4103.6000000000004</v>
      </c>
      <c r="F16" s="5" t="s">
        <v>44</v>
      </c>
      <c r="G16" s="30">
        <f t="shared" si="1"/>
        <v>1887.6560000000002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4103.6000000000004</v>
      </c>
      <c r="F17" s="4" t="s">
        <v>25</v>
      </c>
      <c r="G17" s="30">
        <f t="shared" si="1"/>
        <v>205.18000000000004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4103.6000000000004</v>
      </c>
      <c r="F18" s="4" t="s">
        <v>57</v>
      </c>
      <c r="G18" s="30">
        <f t="shared" si="1"/>
        <v>328.28800000000001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4103.6000000000004</v>
      </c>
      <c r="F19" s="4" t="s">
        <v>17</v>
      </c>
      <c r="G19" s="30">
        <f t="shared" si="1"/>
        <v>2092.8360000000002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1.94</v>
      </c>
      <c r="E20" s="7">
        <v>4103.6000000000004</v>
      </c>
      <c r="F20" s="5" t="s">
        <v>44</v>
      </c>
      <c r="G20" s="30">
        <f>D20*E20</f>
        <v>7960.9840000000004</v>
      </c>
    </row>
    <row r="21" spans="1:7" ht="31.5" x14ac:dyDescent="0.25">
      <c r="A21" s="3">
        <f t="shared" si="0"/>
        <v>15</v>
      </c>
      <c r="B21" s="16" t="s">
        <v>60</v>
      </c>
      <c r="C21" s="3" t="s">
        <v>30</v>
      </c>
      <c r="D21" s="7">
        <v>3.62</v>
      </c>
      <c r="E21" s="7">
        <v>4103.6000000000004</v>
      </c>
      <c r="F21" s="4" t="s">
        <v>31</v>
      </c>
      <c r="G21" s="30">
        <f t="shared" si="1"/>
        <v>14855.032000000001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v>6339.8</v>
      </c>
      <c r="E22" s="7">
        <v>2</v>
      </c>
      <c r="F22" s="5" t="s">
        <v>44</v>
      </c>
      <c r="G22" s="30">
        <f t="shared" si="1"/>
        <v>12679.6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1.71</v>
      </c>
      <c r="E23" s="7">
        <v>4103.6000000000004</v>
      </c>
      <c r="F23" s="5" t="s">
        <v>44</v>
      </c>
      <c r="G23" s="30">
        <f t="shared" si="1"/>
        <v>7017.1560000000009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4103.6000000000004</v>
      </c>
      <c r="F24" s="5" t="s">
        <v>44</v>
      </c>
      <c r="G24" s="30">
        <f t="shared" si="1"/>
        <v>574.50400000000013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4103.6000000000004</v>
      </c>
      <c r="F25" s="5" t="s">
        <v>44</v>
      </c>
      <c r="G25" s="30">
        <f t="shared" si="1"/>
        <v>5416.7520000000004</v>
      </c>
    </row>
    <row r="26" spans="1:7" s="2" customFormat="1" ht="47.25" x14ac:dyDescent="0.25">
      <c r="A26" s="3">
        <f t="shared" si="0"/>
        <v>20</v>
      </c>
      <c r="B26" s="15" t="s">
        <v>90</v>
      </c>
      <c r="C26" s="11" t="s">
        <v>9</v>
      </c>
      <c r="D26" s="12">
        <v>2.4500000000000002</v>
      </c>
      <c r="E26" s="7">
        <v>4103.6000000000004</v>
      </c>
      <c r="F26" s="5" t="s">
        <v>20</v>
      </c>
      <c r="G26" s="30">
        <f t="shared" si="1"/>
        <v>10053.820000000002</v>
      </c>
    </row>
    <row r="27" spans="1:7" s="17" customFormat="1" x14ac:dyDescent="0.25">
      <c r="A27" s="79" t="s">
        <v>40</v>
      </c>
      <c r="B27" s="80"/>
      <c r="C27" s="80"/>
      <c r="D27" s="80"/>
      <c r="E27" s="80"/>
      <c r="F27" s="81"/>
      <c r="G27" s="24">
        <f>SUM(G7:G26)-0.01</f>
        <v>71771.430000000022</v>
      </c>
    </row>
    <row r="28" spans="1:7" s="2" customFormat="1" x14ac:dyDescent="0.25">
      <c r="A28" s="25" t="s">
        <v>39</v>
      </c>
      <c r="B28" s="25"/>
      <c r="C28" s="25"/>
      <c r="D28" s="25"/>
      <c r="E28" s="25"/>
      <c r="F28" s="33"/>
      <c r="G28" s="25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59</v>
      </c>
      <c r="G30" s="26">
        <v>23962.45</v>
      </c>
    </row>
    <row r="31" spans="1:7" s="2" customFormat="1" ht="36.6" customHeight="1" x14ac:dyDescent="0.25">
      <c r="A31" s="18">
        <v>2</v>
      </c>
      <c r="B31" s="15" t="s">
        <v>6</v>
      </c>
      <c r="C31" s="18" t="s">
        <v>58</v>
      </c>
      <c r="D31" s="12">
        <v>14.62</v>
      </c>
      <c r="E31" s="12">
        <v>2296</v>
      </c>
      <c r="F31" s="19" t="s">
        <v>17</v>
      </c>
      <c r="G31" s="69">
        <f>D31*E31</f>
        <v>33567.519999999997</v>
      </c>
    </row>
    <row r="32" spans="1:7" s="2" customFormat="1" ht="34.5" customHeight="1" x14ac:dyDescent="0.25">
      <c r="A32" s="18">
        <f>A31+1</f>
        <v>3</v>
      </c>
      <c r="B32" s="15" t="s">
        <v>7</v>
      </c>
      <c r="C32" s="18" t="s">
        <v>58</v>
      </c>
      <c r="D32" s="12">
        <v>10.55</v>
      </c>
      <c r="E32" s="12">
        <v>2296</v>
      </c>
      <c r="F32" s="19" t="s">
        <v>17</v>
      </c>
      <c r="G32" s="69">
        <f>D32*E32</f>
        <v>24222.800000000003</v>
      </c>
    </row>
    <row r="33" spans="1:8" s="22" customFormat="1" x14ac:dyDescent="0.25">
      <c r="A33" s="82" t="s">
        <v>40</v>
      </c>
      <c r="B33" s="83"/>
      <c r="C33" s="83"/>
      <c r="D33" s="83"/>
      <c r="E33" s="83"/>
      <c r="F33" s="84"/>
      <c r="G33" s="23">
        <f>SUM(G30:G32)</f>
        <v>81752.77</v>
      </c>
    </row>
    <row r="34" spans="1:8" s="17" customFormat="1" x14ac:dyDescent="0.25">
      <c r="A34" s="85" t="s">
        <v>47</v>
      </c>
      <c r="B34" s="86"/>
      <c r="C34" s="86"/>
      <c r="D34" s="86"/>
      <c r="E34" s="86"/>
      <c r="F34" s="87"/>
      <c r="G34" s="24">
        <f>G27+G33</f>
        <v>153524.20000000001</v>
      </c>
    </row>
    <row r="35" spans="1:8" x14ac:dyDescent="0.25">
      <c r="A35" s="88"/>
      <c r="B35" s="88"/>
      <c r="C35" s="88"/>
      <c r="D35" s="88"/>
      <c r="E35" s="88"/>
      <c r="F35" s="88"/>
      <c r="G35" s="88"/>
    </row>
    <row r="36" spans="1:8" ht="24" customHeight="1" x14ac:dyDescent="0.3">
      <c r="A36" s="89" t="s">
        <v>96</v>
      </c>
      <c r="B36" s="90"/>
      <c r="C36" s="90"/>
      <c r="D36" s="90"/>
      <c r="E36" s="90"/>
      <c r="F36" s="90"/>
      <c r="G36" s="90"/>
      <c r="H36" s="27"/>
    </row>
    <row r="37" spans="1:8" ht="27" customHeight="1" x14ac:dyDescent="0.3">
      <c r="A37" s="89" t="s">
        <v>97</v>
      </c>
      <c r="B37" s="75"/>
      <c r="C37" s="75"/>
      <c r="D37" s="75"/>
      <c r="E37" s="75"/>
      <c r="F37" s="75"/>
      <c r="G37" s="75"/>
      <c r="H37" s="27"/>
    </row>
    <row r="38" spans="1:8" ht="22.5" customHeight="1" x14ac:dyDescent="0.3">
      <c r="A38" s="74" t="s">
        <v>50</v>
      </c>
      <c r="B38" s="75"/>
      <c r="C38" s="75"/>
      <c r="D38" s="75"/>
      <c r="E38" s="75"/>
      <c r="F38" s="75"/>
      <c r="G38" s="75"/>
      <c r="H38" s="27"/>
    </row>
    <row r="39" spans="1:8" ht="27" customHeight="1" x14ac:dyDescent="0.3">
      <c r="A39" s="74" t="s">
        <v>51</v>
      </c>
      <c r="B39" s="75"/>
      <c r="C39" s="75"/>
      <c r="D39" s="75"/>
      <c r="E39" s="75"/>
      <c r="F39" s="75"/>
      <c r="G39" s="75"/>
      <c r="H39" s="27"/>
    </row>
    <row r="40" spans="1:8" ht="27.75" customHeight="1" x14ac:dyDescent="0.3">
      <c r="A40" s="74" t="s">
        <v>52</v>
      </c>
      <c r="B40" s="75"/>
      <c r="C40" s="75"/>
      <c r="D40" s="75"/>
      <c r="E40" s="75"/>
      <c r="F40" s="75"/>
      <c r="G40" s="75"/>
      <c r="H40" s="27"/>
    </row>
    <row r="41" spans="1:8" s="13" customFormat="1" x14ac:dyDescent="0.25">
      <c r="A41" s="38"/>
      <c r="B41" s="38"/>
      <c r="C41" s="38"/>
      <c r="D41" s="38"/>
      <c r="E41" s="39"/>
      <c r="F41" s="40"/>
      <c r="G41" s="41"/>
      <c r="H41" s="29"/>
    </row>
    <row r="42" spans="1:8" s="13" customFormat="1" ht="37.9" customHeight="1" x14ac:dyDescent="0.3">
      <c r="A42" s="42"/>
      <c r="B42" s="42"/>
      <c r="C42" s="43" t="s">
        <v>53</v>
      </c>
      <c r="D42" s="42"/>
      <c r="E42" s="42"/>
      <c r="F42" s="44"/>
      <c r="G42" s="45"/>
      <c r="H42" s="29"/>
    </row>
    <row r="43" spans="1:8" ht="18" x14ac:dyDescent="0.25">
      <c r="A43" s="46"/>
      <c r="B43" s="46"/>
      <c r="C43" s="46"/>
      <c r="D43" s="46"/>
      <c r="E43" s="46"/>
      <c r="F43" s="47"/>
      <c r="G43" s="48"/>
      <c r="H43" s="27"/>
    </row>
    <row r="44" spans="1:8" ht="18" x14ac:dyDescent="0.25">
      <c r="A44" s="46"/>
      <c r="B44" s="46" t="s">
        <v>54</v>
      </c>
      <c r="C44" s="46" t="s">
        <v>61</v>
      </c>
      <c r="D44" s="46"/>
      <c r="E44" s="46"/>
      <c r="F44" s="49"/>
      <c r="G44" s="48"/>
      <c r="H44" s="27"/>
    </row>
    <row r="45" spans="1:8" ht="18" x14ac:dyDescent="0.25">
      <c r="A45" s="46"/>
      <c r="B45" s="46"/>
      <c r="C45" s="46"/>
      <c r="D45" s="46"/>
      <c r="E45" s="46"/>
      <c r="F45" s="47"/>
      <c r="G45" s="48"/>
      <c r="H45" s="27"/>
    </row>
    <row r="46" spans="1:8" ht="18" x14ac:dyDescent="0.25">
      <c r="A46" s="46"/>
      <c r="B46" s="46" t="s">
        <v>55</v>
      </c>
      <c r="C46" s="46" t="s">
        <v>76</v>
      </c>
      <c r="D46" s="46"/>
      <c r="E46" s="46"/>
      <c r="F46" s="49"/>
      <c r="G46" s="48"/>
      <c r="H46" s="27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50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="75" zoomScaleNormal="75" zoomScaleSheetLayoutView="75" workbookViewId="0">
      <selection activeCell="C47" sqref="C47"/>
    </sheetView>
  </sheetViews>
  <sheetFormatPr defaultColWidth="9.140625" defaultRowHeight="15.75" x14ac:dyDescent="0.25"/>
  <cols>
    <col min="1" max="1" width="14.7109375" style="1" customWidth="1"/>
    <col min="2" max="2" width="56.28515625" style="1" customWidth="1"/>
    <col min="3" max="3" width="35.28515625" style="1" customWidth="1"/>
    <col min="4" max="4" width="14.7109375" style="1" customWidth="1"/>
    <col min="5" max="5" width="12.42578125" style="1" customWidth="1"/>
    <col min="6" max="6" width="28.7109375" style="34" customWidth="1"/>
    <col min="7" max="7" width="23.140625" style="27" customWidth="1"/>
    <col min="8" max="10" width="8.85546875" style="1" customWidth="1"/>
    <col min="11" max="16384" width="9.140625" style="1"/>
  </cols>
  <sheetData>
    <row r="1" spans="1:10" s="27" customFormat="1" x14ac:dyDescent="0.25">
      <c r="F1" s="32"/>
    </row>
    <row r="2" spans="1:10" ht="43.5" customHeight="1" x14ac:dyDescent="0.25">
      <c r="A2" s="35"/>
      <c r="B2" s="76" t="s">
        <v>98</v>
      </c>
      <c r="C2" s="77"/>
      <c r="D2" s="77"/>
      <c r="E2" s="77"/>
      <c r="F2" s="77"/>
      <c r="G2" s="77"/>
      <c r="H2" s="27"/>
      <c r="I2" s="27"/>
      <c r="J2" s="27"/>
    </row>
    <row r="3" spans="1:10" s="2" customFormat="1" ht="34.5" customHeight="1" x14ac:dyDescent="0.25">
      <c r="A3" s="36"/>
      <c r="B3" s="37" t="s">
        <v>49</v>
      </c>
      <c r="C3" s="36"/>
      <c r="D3" s="36"/>
      <c r="E3" s="36"/>
      <c r="F3" s="36"/>
      <c r="G3" s="70">
        <v>44834</v>
      </c>
      <c r="H3" s="28"/>
      <c r="I3" s="28"/>
      <c r="J3" s="28"/>
    </row>
    <row r="4" spans="1:10" s="28" customFormat="1" ht="86.25" customHeight="1" x14ac:dyDescent="0.3">
      <c r="A4" s="78" t="s">
        <v>73</v>
      </c>
      <c r="B4" s="75"/>
      <c r="C4" s="75"/>
      <c r="D4" s="75"/>
      <c r="E4" s="75"/>
      <c r="F4" s="75"/>
      <c r="G4" s="75"/>
    </row>
    <row r="5" spans="1:10" s="27" customFormat="1" ht="68.25" customHeight="1" x14ac:dyDescent="0.3">
      <c r="A5" s="78" t="s">
        <v>74</v>
      </c>
      <c r="B5" s="75"/>
      <c r="C5" s="75"/>
      <c r="D5" s="75"/>
      <c r="E5" s="75"/>
      <c r="F5" s="75"/>
      <c r="G5" s="75"/>
    </row>
    <row r="6" spans="1:10" s="31" customFormat="1" ht="34.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46</v>
      </c>
      <c r="G6" s="5" t="s">
        <v>5</v>
      </c>
    </row>
    <row r="7" spans="1:10" ht="57" customHeight="1" x14ac:dyDescent="0.25">
      <c r="A7" s="3">
        <v>1</v>
      </c>
      <c r="B7" s="6" t="s">
        <v>8</v>
      </c>
      <c r="C7" s="3" t="s">
        <v>9</v>
      </c>
      <c r="D7" s="7">
        <v>0.62</v>
      </c>
      <c r="E7" s="7">
        <v>4103.6000000000004</v>
      </c>
      <c r="F7" s="4" t="s">
        <v>10</v>
      </c>
      <c r="G7" s="30">
        <f>(D7*E7)</f>
        <v>2544.2320000000004</v>
      </c>
    </row>
    <row r="8" spans="1:10" ht="48" customHeight="1" x14ac:dyDescent="0.25">
      <c r="A8" s="3">
        <f t="shared" ref="A8:A26" si="0">A7+1</f>
        <v>2</v>
      </c>
      <c r="B8" s="15" t="s">
        <v>43</v>
      </c>
      <c r="C8" s="3" t="s">
        <v>9</v>
      </c>
      <c r="D8" s="7">
        <v>0.08</v>
      </c>
      <c r="E8" s="7">
        <v>4103.6000000000004</v>
      </c>
      <c r="F8" s="4" t="s">
        <v>10</v>
      </c>
      <c r="G8" s="30">
        <f t="shared" ref="G8:G26" si="1">D8*E8</f>
        <v>328.28800000000001</v>
      </c>
    </row>
    <row r="9" spans="1:10" ht="50.25" customHeight="1" x14ac:dyDescent="0.25">
      <c r="A9" s="3">
        <f t="shared" si="0"/>
        <v>3</v>
      </c>
      <c r="B9" s="6" t="s">
        <v>12</v>
      </c>
      <c r="C9" s="3" t="s">
        <v>11</v>
      </c>
      <c r="D9" s="7">
        <v>0.17</v>
      </c>
      <c r="E9" s="7">
        <v>4103.6000000000004</v>
      </c>
      <c r="F9" s="4" t="s">
        <v>10</v>
      </c>
      <c r="G9" s="30">
        <f t="shared" si="1"/>
        <v>697.61200000000008</v>
      </c>
    </row>
    <row r="10" spans="1:10" ht="68.25" customHeight="1" x14ac:dyDescent="0.25">
      <c r="A10" s="3">
        <f t="shared" si="0"/>
        <v>4</v>
      </c>
      <c r="B10" s="6" t="s">
        <v>13</v>
      </c>
      <c r="C10" s="3" t="s">
        <v>14</v>
      </c>
      <c r="D10" s="7">
        <v>7.0000000000000007E-2</v>
      </c>
      <c r="E10" s="7">
        <v>4103.6000000000004</v>
      </c>
      <c r="F10" s="4" t="s">
        <v>10</v>
      </c>
      <c r="G10" s="30">
        <f t="shared" si="1"/>
        <v>287.25200000000007</v>
      </c>
    </row>
    <row r="11" spans="1:10" ht="63" x14ac:dyDescent="0.25">
      <c r="A11" s="3">
        <f t="shared" si="0"/>
        <v>5</v>
      </c>
      <c r="B11" s="6" t="s">
        <v>15</v>
      </c>
      <c r="C11" s="3" t="s">
        <v>16</v>
      </c>
      <c r="D11" s="7">
        <v>0.04</v>
      </c>
      <c r="E11" s="7">
        <v>4103.6000000000004</v>
      </c>
      <c r="F11" s="4" t="s">
        <v>10</v>
      </c>
      <c r="G11" s="30">
        <f t="shared" si="1"/>
        <v>164.14400000000001</v>
      </c>
    </row>
    <row r="12" spans="1:10" ht="57" customHeight="1" x14ac:dyDescent="0.25">
      <c r="A12" s="3">
        <f t="shared" si="0"/>
        <v>6</v>
      </c>
      <c r="B12" s="6" t="s">
        <v>18</v>
      </c>
      <c r="C12" s="3" t="s">
        <v>19</v>
      </c>
      <c r="D12" s="7">
        <v>0.21</v>
      </c>
      <c r="E12" s="7">
        <v>4103.6000000000004</v>
      </c>
      <c r="F12" s="4" t="s">
        <v>10</v>
      </c>
      <c r="G12" s="30">
        <f t="shared" si="1"/>
        <v>861.75600000000009</v>
      </c>
    </row>
    <row r="13" spans="1:10" ht="56.25" customHeight="1" x14ac:dyDescent="0.25">
      <c r="A13" s="3">
        <f t="shared" si="0"/>
        <v>7</v>
      </c>
      <c r="B13" s="6" t="s">
        <v>42</v>
      </c>
      <c r="C13" s="3" t="s">
        <v>21</v>
      </c>
      <c r="D13" s="7">
        <v>0.19</v>
      </c>
      <c r="E13" s="7">
        <v>4103.6000000000004</v>
      </c>
      <c r="F13" s="4" t="s">
        <v>10</v>
      </c>
      <c r="G13" s="30">
        <f t="shared" si="1"/>
        <v>779.68400000000008</v>
      </c>
    </row>
    <row r="14" spans="1:10" ht="47.25" x14ac:dyDescent="0.25">
      <c r="A14" s="3">
        <f t="shared" si="0"/>
        <v>8</v>
      </c>
      <c r="B14" s="6" t="s">
        <v>22</v>
      </c>
      <c r="C14" s="3" t="s">
        <v>21</v>
      </c>
      <c r="D14" s="7">
        <v>0.2</v>
      </c>
      <c r="E14" s="7">
        <v>4103.6000000000004</v>
      </c>
      <c r="F14" s="4" t="s">
        <v>10</v>
      </c>
      <c r="G14" s="30">
        <f t="shared" si="1"/>
        <v>820.72000000000014</v>
      </c>
    </row>
    <row r="15" spans="1:10" ht="33" customHeight="1" x14ac:dyDescent="0.25">
      <c r="A15" s="3">
        <f t="shared" si="0"/>
        <v>9</v>
      </c>
      <c r="B15" s="6" t="s">
        <v>45</v>
      </c>
      <c r="C15" s="3" t="s">
        <v>9</v>
      </c>
      <c r="D15" s="7">
        <v>0.54</v>
      </c>
      <c r="E15" s="7">
        <v>4103.6000000000004</v>
      </c>
      <c r="F15" s="5" t="s">
        <v>44</v>
      </c>
      <c r="G15" s="30">
        <f t="shared" si="1"/>
        <v>2215.9440000000004</v>
      </c>
    </row>
    <row r="16" spans="1:10" ht="27" customHeight="1" x14ac:dyDescent="0.25">
      <c r="A16" s="3">
        <f t="shared" si="0"/>
        <v>10</v>
      </c>
      <c r="B16" s="6" t="s">
        <v>23</v>
      </c>
      <c r="C16" s="3" t="s">
        <v>9</v>
      </c>
      <c r="D16" s="7">
        <v>0.46</v>
      </c>
      <c r="E16" s="7">
        <v>4103.6000000000004</v>
      </c>
      <c r="F16" s="5" t="s">
        <v>44</v>
      </c>
      <c r="G16" s="30">
        <f t="shared" si="1"/>
        <v>1887.6560000000002</v>
      </c>
    </row>
    <row r="17" spans="1:7" ht="33" customHeight="1" x14ac:dyDescent="0.25">
      <c r="A17" s="3">
        <f t="shared" si="0"/>
        <v>11</v>
      </c>
      <c r="B17" s="6" t="s">
        <v>24</v>
      </c>
      <c r="C17" s="3" t="s">
        <v>21</v>
      </c>
      <c r="D17" s="7">
        <v>0.05</v>
      </c>
      <c r="E17" s="7">
        <v>4103.6000000000004</v>
      </c>
      <c r="F17" s="4" t="s">
        <v>25</v>
      </c>
      <c r="G17" s="30">
        <f t="shared" si="1"/>
        <v>205.18000000000004</v>
      </c>
    </row>
    <row r="18" spans="1:7" ht="78.75" customHeight="1" x14ac:dyDescent="0.25">
      <c r="A18" s="3">
        <f t="shared" si="0"/>
        <v>12</v>
      </c>
      <c r="B18" s="6" t="s">
        <v>26</v>
      </c>
      <c r="C18" s="3" t="s">
        <v>21</v>
      </c>
      <c r="D18" s="7">
        <v>0.08</v>
      </c>
      <c r="E18" s="7">
        <v>4103.6000000000004</v>
      </c>
      <c r="F18" s="4" t="s">
        <v>57</v>
      </c>
      <c r="G18" s="30">
        <f t="shared" si="1"/>
        <v>328.28800000000001</v>
      </c>
    </row>
    <row r="19" spans="1:7" ht="31.5" x14ac:dyDescent="0.25">
      <c r="A19" s="3">
        <f t="shared" si="0"/>
        <v>13</v>
      </c>
      <c r="B19" s="6" t="s">
        <v>27</v>
      </c>
      <c r="C19" s="3" t="s">
        <v>28</v>
      </c>
      <c r="D19" s="7">
        <v>0.51</v>
      </c>
      <c r="E19" s="7">
        <v>4103.6000000000004</v>
      </c>
      <c r="F19" s="4" t="s">
        <v>17</v>
      </c>
      <c r="G19" s="30">
        <f t="shared" si="1"/>
        <v>2092.8360000000002</v>
      </c>
    </row>
    <row r="20" spans="1:7" ht="23.25" customHeight="1" x14ac:dyDescent="0.25">
      <c r="A20" s="3">
        <f t="shared" si="0"/>
        <v>14</v>
      </c>
      <c r="B20" s="16" t="s">
        <v>41</v>
      </c>
      <c r="C20" s="3" t="s">
        <v>29</v>
      </c>
      <c r="D20" s="7">
        <v>1.94</v>
      </c>
      <c r="E20" s="7">
        <v>4103.6000000000004</v>
      </c>
      <c r="F20" s="5" t="s">
        <v>44</v>
      </c>
      <c r="G20" s="30">
        <f>D20*E20</f>
        <v>7960.9840000000004</v>
      </c>
    </row>
    <row r="21" spans="1:7" ht="31.5" x14ac:dyDescent="0.25">
      <c r="A21" s="3">
        <f t="shared" si="0"/>
        <v>15</v>
      </c>
      <c r="B21" s="16" t="s">
        <v>60</v>
      </c>
      <c r="C21" s="3" t="s">
        <v>30</v>
      </c>
      <c r="D21" s="7">
        <v>3.62</v>
      </c>
      <c r="E21" s="7">
        <v>4103.6000000000004</v>
      </c>
      <c r="F21" s="4" t="s">
        <v>31</v>
      </c>
      <c r="G21" s="30">
        <f t="shared" si="1"/>
        <v>14855.032000000001</v>
      </c>
    </row>
    <row r="22" spans="1:7" ht="31.5" x14ac:dyDescent="0.25">
      <c r="A22" s="3">
        <f>A21+1</f>
        <v>16</v>
      </c>
      <c r="B22" s="9" t="s">
        <v>32</v>
      </c>
      <c r="C22" s="10" t="s">
        <v>33</v>
      </c>
      <c r="D22" s="7">
        <v>6339.8</v>
      </c>
      <c r="E22" s="7">
        <v>2</v>
      </c>
      <c r="F22" s="5" t="s">
        <v>44</v>
      </c>
      <c r="G22" s="30">
        <f t="shared" si="1"/>
        <v>12679.6</v>
      </c>
    </row>
    <row r="23" spans="1:7" x14ac:dyDescent="0.25">
      <c r="A23" s="3">
        <f t="shared" si="0"/>
        <v>17</v>
      </c>
      <c r="B23" s="9" t="s">
        <v>34</v>
      </c>
      <c r="C23" s="10" t="s">
        <v>9</v>
      </c>
      <c r="D23" s="7">
        <v>1.71</v>
      </c>
      <c r="E23" s="7">
        <v>4103.6000000000004</v>
      </c>
      <c r="F23" s="5" t="s">
        <v>44</v>
      </c>
      <c r="G23" s="30">
        <f t="shared" si="1"/>
        <v>7017.1560000000009</v>
      </c>
    </row>
    <row r="24" spans="1:7" x14ac:dyDescent="0.25">
      <c r="A24" s="3">
        <f t="shared" si="0"/>
        <v>18</v>
      </c>
      <c r="B24" s="9" t="s">
        <v>35</v>
      </c>
      <c r="C24" s="10" t="s">
        <v>36</v>
      </c>
      <c r="D24" s="7">
        <v>0.14000000000000001</v>
      </c>
      <c r="E24" s="7">
        <v>4103.6000000000004</v>
      </c>
      <c r="F24" s="5" t="s">
        <v>44</v>
      </c>
      <c r="G24" s="30">
        <f t="shared" si="1"/>
        <v>574.50400000000013</v>
      </c>
    </row>
    <row r="25" spans="1:7" ht="37.5" customHeight="1" x14ac:dyDescent="0.25">
      <c r="A25" s="3">
        <f t="shared" si="0"/>
        <v>19</v>
      </c>
      <c r="B25" s="14" t="s">
        <v>37</v>
      </c>
      <c r="C25" s="8" t="s">
        <v>9</v>
      </c>
      <c r="D25" s="7">
        <v>1.32</v>
      </c>
      <c r="E25" s="7">
        <v>4103.6000000000004</v>
      </c>
      <c r="F25" s="5" t="s">
        <v>44</v>
      </c>
      <c r="G25" s="30">
        <f t="shared" si="1"/>
        <v>5416.7520000000004</v>
      </c>
    </row>
    <row r="26" spans="1:7" s="2" customFormat="1" ht="47.25" x14ac:dyDescent="0.25">
      <c r="A26" s="3">
        <f t="shared" si="0"/>
        <v>20</v>
      </c>
      <c r="B26" s="15" t="s">
        <v>90</v>
      </c>
      <c r="C26" s="11" t="s">
        <v>9</v>
      </c>
      <c r="D26" s="12">
        <v>2.4500000000000002</v>
      </c>
      <c r="E26" s="7">
        <v>4103.6000000000004</v>
      </c>
      <c r="F26" s="5" t="s">
        <v>20</v>
      </c>
      <c r="G26" s="30">
        <f t="shared" si="1"/>
        <v>10053.820000000002</v>
      </c>
    </row>
    <row r="27" spans="1:7" s="17" customFormat="1" x14ac:dyDescent="0.25">
      <c r="A27" s="79" t="s">
        <v>40</v>
      </c>
      <c r="B27" s="80"/>
      <c r="C27" s="80"/>
      <c r="D27" s="80"/>
      <c r="E27" s="80"/>
      <c r="F27" s="81"/>
      <c r="G27" s="24">
        <f>SUM(G7:G26)-0.01</f>
        <v>71771.430000000022</v>
      </c>
    </row>
    <row r="28" spans="1:7" s="2" customFormat="1" x14ac:dyDescent="0.25">
      <c r="A28" s="25" t="s">
        <v>39</v>
      </c>
      <c r="B28" s="25"/>
      <c r="C28" s="25"/>
      <c r="D28" s="25"/>
      <c r="E28" s="25"/>
      <c r="F28" s="33"/>
      <c r="G28" s="25"/>
    </row>
    <row r="29" spans="1:7" s="2" customFormat="1" ht="44.25" customHeight="1" x14ac:dyDescent="0.25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</v>
      </c>
      <c r="F29" s="19" t="s">
        <v>46</v>
      </c>
      <c r="G29" s="18" t="s">
        <v>5</v>
      </c>
    </row>
    <row r="30" spans="1:7" s="2" customFormat="1" ht="28.15" customHeight="1" x14ac:dyDescent="0.25">
      <c r="A30" s="18">
        <v>1</v>
      </c>
      <c r="B30" s="20" t="s">
        <v>39</v>
      </c>
      <c r="C30" s="21"/>
      <c r="D30" s="12"/>
      <c r="E30" s="18"/>
      <c r="F30" s="19" t="s">
        <v>59</v>
      </c>
      <c r="G30" s="26">
        <f>3300+67.8</f>
        <v>3367.8</v>
      </c>
    </row>
    <row r="31" spans="1:7" s="2" customFormat="1" ht="36.6" hidden="1" customHeight="1" x14ac:dyDescent="0.25">
      <c r="A31" s="18">
        <v>2</v>
      </c>
      <c r="B31" s="15" t="s">
        <v>6</v>
      </c>
      <c r="C31" s="18" t="s">
        <v>58</v>
      </c>
      <c r="D31" s="12">
        <v>14.62</v>
      </c>
      <c r="E31" s="12">
        <v>2296</v>
      </c>
      <c r="F31" s="19" t="s">
        <v>17</v>
      </c>
      <c r="G31" s="69">
        <v>0</v>
      </c>
    </row>
    <row r="32" spans="1:7" s="2" customFormat="1" ht="34.5" hidden="1" customHeight="1" x14ac:dyDescent="0.25">
      <c r="A32" s="18">
        <f>A31+1</f>
        <v>3</v>
      </c>
      <c r="B32" s="15" t="s">
        <v>7</v>
      </c>
      <c r="C32" s="18" t="s">
        <v>58</v>
      </c>
      <c r="D32" s="12">
        <v>10.55</v>
      </c>
      <c r="E32" s="12">
        <v>2296</v>
      </c>
      <c r="F32" s="19" t="s">
        <v>17</v>
      </c>
      <c r="G32" s="69">
        <v>0</v>
      </c>
    </row>
    <row r="33" spans="1:8" s="22" customFormat="1" x14ac:dyDescent="0.25">
      <c r="A33" s="82" t="s">
        <v>40</v>
      </c>
      <c r="B33" s="83"/>
      <c r="C33" s="83"/>
      <c r="D33" s="83"/>
      <c r="E33" s="83"/>
      <c r="F33" s="84"/>
      <c r="G33" s="23">
        <f>SUM(G30:G32)</f>
        <v>3367.8</v>
      </c>
    </row>
    <row r="34" spans="1:8" s="17" customFormat="1" x14ac:dyDescent="0.25">
      <c r="A34" s="85" t="s">
        <v>47</v>
      </c>
      <c r="B34" s="86"/>
      <c r="C34" s="86"/>
      <c r="D34" s="86"/>
      <c r="E34" s="86"/>
      <c r="F34" s="87"/>
      <c r="G34" s="24">
        <f>G27+G33</f>
        <v>75139.230000000025</v>
      </c>
    </row>
    <row r="35" spans="1:8" x14ac:dyDescent="0.25">
      <c r="A35" s="88"/>
      <c r="B35" s="88"/>
      <c r="C35" s="88"/>
      <c r="D35" s="88"/>
      <c r="E35" s="88"/>
      <c r="F35" s="88"/>
      <c r="G35" s="88"/>
    </row>
    <row r="36" spans="1:8" ht="24" customHeight="1" x14ac:dyDescent="0.3">
      <c r="A36" s="89" t="s">
        <v>99</v>
      </c>
      <c r="B36" s="90"/>
      <c r="C36" s="90"/>
      <c r="D36" s="90"/>
      <c r="E36" s="90"/>
      <c r="F36" s="90"/>
      <c r="G36" s="90"/>
      <c r="H36" s="27"/>
    </row>
    <row r="37" spans="1:8" ht="27" customHeight="1" x14ac:dyDescent="0.3">
      <c r="A37" s="89" t="s">
        <v>100</v>
      </c>
      <c r="B37" s="75"/>
      <c r="C37" s="75"/>
      <c r="D37" s="75"/>
      <c r="E37" s="75"/>
      <c r="F37" s="75"/>
      <c r="G37" s="75"/>
      <c r="H37" s="27"/>
    </row>
    <row r="38" spans="1:8" ht="22.5" customHeight="1" x14ac:dyDescent="0.3">
      <c r="A38" s="74" t="s">
        <v>50</v>
      </c>
      <c r="B38" s="75"/>
      <c r="C38" s="75"/>
      <c r="D38" s="75"/>
      <c r="E38" s="75"/>
      <c r="F38" s="75"/>
      <c r="G38" s="75"/>
      <c r="H38" s="27"/>
    </row>
    <row r="39" spans="1:8" ht="27" customHeight="1" x14ac:dyDescent="0.3">
      <c r="A39" s="74" t="s">
        <v>51</v>
      </c>
      <c r="B39" s="75"/>
      <c r="C39" s="75"/>
      <c r="D39" s="75"/>
      <c r="E39" s="75"/>
      <c r="F39" s="75"/>
      <c r="G39" s="75"/>
      <c r="H39" s="27"/>
    </row>
    <row r="40" spans="1:8" ht="27.75" customHeight="1" x14ac:dyDescent="0.3">
      <c r="A40" s="74" t="s">
        <v>52</v>
      </c>
      <c r="B40" s="75"/>
      <c r="C40" s="75"/>
      <c r="D40" s="75"/>
      <c r="E40" s="75"/>
      <c r="F40" s="75"/>
      <c r="G40" s="75"/>
      <c r="H40" s="27"/>
    </row>
    <row r="41" spans="1:8" s="13" customFormat="1" x14ac:dyDescent="0.25">
      <c r="A41" s="38"/>
      <c r="B41" s="38"/>
      <c r="C41" s="38"/>
      <c r="D41" s="38"/>
      <c r="E41" s="39"/>
      <c r="F41" s="40"/>
      <c r="G41" s="41"/>
      <c r="H41" s="29"/>
    </row>
    <row r="42" spans="1:8" s="13" customFormat="1" ht="37.9" customHeight="1" x14ac:dyDescent="0.3">
      <c r="A42" s="42"/>
      <c r="B42" s="42"/>
      <c r="C42" s="43" t="s">
        <v>53</v>
      </c>
      <c r="D42" s="42"/>
      <c r="E42" s="42"/>
      <c r="F42" s="44"/>
      <c r="G42" s="45"/>
      <c r="H42" s="29"/>
    </row>
    <row r="43" spans="1:8" ht="18" x14ac:dyDescent="0.25">
      <c r="A43" s="46"/>
      <c r="B43" s="46"/>
      <c r="C43" s="46"/>
      <c r="D43" s="46"/>
      <c r="E43" s="46"/>
      <c r="F43" s="47"/>
      <c r="G43" s="48"/>
      <c r="H43" s="27"/>
    </row>
    <row r="44" spans="1:8" ht="18" x14ac:dyDescent="0.25">
      <c r="A44" s="46"/>
      <c r="B44" s="46" t="s">
        <v>54</v>
      </c>
      <c r="C44" s="46" t="s">
        <v>61</v>
      </c>
      <c r="D44" s="46"/>
      <c r="E44" s="46"/>
      <c r="F44" s="49"/>
      <c r="G44" s="48"/>
      <c r="H44" s="27"/>
    </row>
    <row r="45" spans="1:8" ht="18" x14ac:dyDescent="0.25">
      <c r="A45" s="46"/>
      <c r="B45" s="46"/>
      <c r="C45" s="46"/>
      <c r="D45" s="46"/>
      <c r="E45" s="46"/>
      <c r="F45" s="47"/>
      <c r="G45" s="48"/>
      <c r="H45" s="27"/>
    </row>
    <row r="46" spans="1:8" ht="18" x14ac:dyDescent="0.25">
      <c r="A46" s="46"/>
      <c r="B46" s="46" t="s">
        <v>55</v>
      </c>
      <c r="C46" s="46" t="s">
        <v>76</v>
      </c>
      <c r="D46" s="46"/>
      <c r="E46" s="46"/>
      <c r="F46" s="49"/>
      <c r="G46" s="48"/>
      <c r="H46" s="27"/>
    </row>
  </sheetData>
  <mergeCells count="12">
    <mergeCell ref="A40:G40"/>
    <mergeCell ref="B2:G2"/>
    <mergeCell ref="A4:G4"/>
    <mergeCell ref="A5:G5"/>
    <mergeCell ref="A27:F27"/>
    <mergeCell ref="A33:F33"/>
    <mergeCell ref="A34:F34"/>
    <mergeCell ref="A35:G35"/>
    <mergeCell ref="A36:G36"/>
    <mergeCell ref="A37:G37"/>
    <mergeCell ref="A38:G38"/>
    <mergeCell ref="A39:G39"/>
  </mergeCells>
  <pageMargins left="0.62992125984251968" right="0.19685039370078741" top="0.27559055118110237" bottom="0.31496062992125984" header="0.15748031496062992" footer="0.15748031496062992"/>
  <pageSetup paperSize="9" scale="4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2023-01-31T07:13:59Z</dcterms:modified>
</cp:coreProperties>
</file>