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29" firstSheet="12" activeTab="12"/>
  </bookViews>
  <sheets>
    <sheet name="янв" sheetId="45" state="hidden" r:id="rId1"/>
    <sheet name="фев" sheetId="46" state="hidden" r:id="rId2"/>
    <sheet name="мар" sheetId="47" state="hidden" r:id="rId3"/>
    <sheet name="апр" sheetId="48" state="hidden" r:id="rId4"/>
    <sheet name="май" sheetId="49" state="hidden" r:id="rId5"/>
    <sheet name="июнь" sheetId="50" state="hidden" r:id="rId6"/>
    <sheet name="июль" sheetId="51" state="hidden" r:id="rId7"/>
    <sheet name="авг" sheetId="52" state="hidden" r:id="rId8"/>
    <sheet name="сен" sheetId="53" state="hidden" r:id="rId9"/>
    <sheet name="окт" sheetId="54" state="hidden" r:id="rId10"/>
    <sheet name="ноя" sheetId="55" state="hidden" r:id="rId11"/>
    <sheet name="дек" sheetId="56" state="hidden" r:id="rId12"/>
    <sheet name="год" sheetId="14" r:id="rId13"/>
  </sheets>
  <definedNames>
    <definedName name="_xlnm.Print_Area" localSheetId="12">год!$A$1:$D$47</definedName>
  </definedNames>
  <calcPr calcId="145621"/>
</workbook>
</file>

<file path=xl/calcChain.xml><?xml version="1.0" encoding="utf-8"?>
<calcChain xmlns="http://schemas.openxmlformats.org/spreadsheetml/2006/main">
  <c r="C5" i="14" l="1"/>
  <c r="G34" i="56"/>
  <c r="A33" i="56"/>
  <c r="G27" i="56"/>
  <c r="G26" i="56"/>
  <c r="G25" i="56"/>
  <c r="G24" i="56"/>
  <c r="D23" i="56"/>
  <c r="G23" i="56" s="1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8" i="56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A33" i="53"/>
  <c r="G34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31" i="52"/>
  <c r="G33" i="52"/>
  <c r="C36" i="14" s="1"/>
  <c r="G32" i="52"/>
  <c r="A33" i="52"/>
  <c r="G27" i="52"/>
  <c r="G26" i="52"/>
  <c r="G25" i="52"/>
  <c r="G24" i="52"/>
  <c r="G23" i="52"/>
  <c r="D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34" i="5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28" i="51" s="1"/>
  <c r="G35" i="51" s="1"/>
  <c r="G34" i="50"/>
  <c r="A33" i="50"/>
  <c r="G27" i="50"/>
  <c r="G26" i="50"/>
  <c r="G25" i="50"/>
  <c r="G24" i="50"/>
  <c r="G23" i="50"/>
  <c r="D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28" i="49" s="1"/>
  <c r="G35" i="49" s="1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A33" i="47"/>
  <c r="G34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31" i="46"/>
  <c r="D23" i="46"/>
  <c r="G23" i="46" s="1"/>
  <c r="A33" i="46"/>
  <c r="G27" i="46"/>
  <c r="G26" i="46"/>
  <c r="G25" i="46"/>
  <c r="G24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31" i="45"/>
  <c r="C34" i="14" s="1"/>
  <c r="G28" i="53" l="1"/>
  <c r="G35" i="53" s="1"/>
  <c r="G28" i="54"/>
  <c r="G35" i="54" s="1"/>
  <c r="G28" i="55"/>
  <c r="G34" i="52"/>
  <c r="G28" i="48"/>
  <c r="G28" i="47"/>
  <c r="G28" i="50"/>
  <c r="G35" i="50" s="1"/>
  <c r="G28" i="52"/>
  <c r="G35" i="52" s="1"/>
  <c r="C35" i="14"/>
  <c r="G28" i="56"/>
  <c r="G35" i="56"/>
  <c r="G35" i="55"/>
  <c r="G35" i="48"/>
  <c r="G35" i="47"/>
  <c r="G34" i="46"/>
  <c r="G28" i="46"/>
  <c r="C8" i="14"/>
  <c r="G34" i="45"/>
  <c r="A33" i="45"/>
  <c r="G27" i="45"/>
  <c r="C30" i="14" s="1"/>
  <c r="G26" i="45"/>
  <c r="C29" i="14" s="1"/>
  <c r="G25" i="45"/>
  <c r="C28" i="14" s="1"/>
  <c r="G24" i="45"/>
  <c r="C27" i="14" s="1"/>
  <c r="G23" i="45"/>
  <c r="C26" i="14" s="1"/>
  <c r="G22" i="45"/>
  <c r="C25" i="14" s="1"/>
  <c r="G21" i="45"/>
  <c r="C24" i="14" s="1"/>
  <c r="G20" i="45"/>
  <c r="C23" i="14" s="1"/>
  <c r="G19" i="45"/>
  <c r="C22" i="14" s="1"/>
  <c r="G18" i="45"/>
  <c r="C21" i="14" s="1"/>
  <c r="G17" i="45"/>
  <c r="C20" i="14" s="1"/>
  <c r="G16" i="45"/>
  <c r="C19" i="14" s="1"/>
  <c r="G15" i="45"/>
  <c r="C18" i="14" s="1"/>
  <c r="G14" i="45"/>
  <c r="C17" i="14" s="1"/>
  <c r="G13" i="45"/>
  <c r="C16" i="14" s="1"/>
  <c r="G12" i="45"/>
  <c r="C15" i="14" s="1"/>
  <c r="G11" i="45"/>
  <c r="C14" i="14" s="1"/>
  <c r="G10" i="45"/>
  <c r="C13" i="14" s="1"/>
  <c r="G9" i="45"/>
  <c r="C12" i="14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C11" i="14" s="1"/>
  <c r="C31" i="14" s="1"/>
  <c r="G28" i="45" l="1"/>
  <c r="G35" i="45" s="1"/>
  <c r="G35" i="46"/>
  <c r="C37" i="14"/>
  <c r="C38" i="14" s="1"/>
  <c r="C39" i="14" s="1"/>
  <c r="A36" i="14" l="1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</calcChain>
</file>

<file path=xl/sharedStrings.xml><?xml version="1.0" encoding="utf-8"?>
<sst xmlns="http://schemas.openxmlformats.org/spreadsheetml/2006/main" count="1242" uniqueCount="116">
  <si>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</si>
  <si>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</si>
  <si>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</si>
  <si>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</si>
  <si>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</si>
  <si>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</si>
  <si>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</si>
  <si>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</si>
  <si>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</si>
  <si>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</si>
  <si>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</si>
  <si>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</si>
  <si>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</si>
  <si>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</si>
  <si>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</si>
  <si>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</si>
  <si>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</si>
  <si>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</si>
  <si>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</si>
  <si>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</si>
  <si>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</si>
  <si>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</si>
  <si>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</si>
  <si>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</si>
  <si>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</si>
  <si>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</si>
  <si>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</si>
  <si>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</si>
  <si>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</si>
  <si>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</si>
  <si>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</si>
  <si>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</si>
  <si>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</si>
  <si>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</si>
  <si>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</si>
  <si>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</si>
  <si>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</si>
  <si>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</si>
  <si>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</si>
  <si>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</si>
  <si>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</si>
  <si>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</si>
  <si>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</si>
  <si>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</si>
  <si>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</si>
  <si>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</si>
  <si>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 xml:space="preserve">Подметание прилегающей территории </t>
  </si>
  <si>
    <t>Периодичность</t>
  </si>
  <si>
    <t>постоянно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</si>
  <si>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</si>
  <si>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</si>
  <si>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</si>
  <si>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</si>
  <si>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</si>
  <si>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</si>
  <si>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</si>
  <si>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Исполнитель:</t>
  </si>
  <si>
    <t>Заказчик:</t>
  </si>
  <si>
    <t xml:space="preserve">1. Исполнителем предъявлены к приемке следующие оказанные на основании договора управления многоквартирным домом № Н-19-25  от 01.11.2010  (далее – «Договор») услуги и (или) выполненные работы по содержанию и текущему ремонту общего имущества в  многоквартирном доме №19 расположенном по адресу г. Рязань ул. Новаторов </t>
  </si>
  <si>
    <t>Никифоров И. С.</t>
  </si>
  <si>
    <t>3 раза в год-вентканалы в МКД с газовыми приборами, раз в год-в МКД с электроплитами</t>
  </si>
  <si>
    <t>по графику</t>
  </si>
  <si>
    <t>смета, материалы</t>
  </si>
  <si>
    <t xml:space="preserve">Подметание прилегающей территории, содержание и уборка контейнерных площадок </t>
  </si>
  <si>
    <t>Квашнин И.В.</t>
  </si>
  <si>
    <t>Собственники помещений в многоквартирном доме, расположенном по адресу: г. Рязань ул. Новаторов дом 19,  именуемые в дальнейшем “Заказчик”, в лице  Никифорова Игоря Станиславовича, являющейся собственником квартиры № 48,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</si>
  <si>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</si>
  <si>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</si>
  <si>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</si>
  <si>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</si>
  <si>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</si>
  <si>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</si>
  <si>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</si>
  <si>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Шестьдесят девять тысяч девятьсот девяносто четыре рубля сорок восемь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</si>
  <si>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</si>
  <si>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</si>
  <si>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Семьдесят тысяч девятьсот двенадцать рублей двадцать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</si>
  <si>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</si>
  <si>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</si>
  <si>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Восемьдесят пять тысяч девятьсот пятьдесят один рубль восемьдесят одна копейка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</si>
  <si>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</si>
  <si>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</si>
  <si>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Семьдесят семь тысяч семьсот восемьдесят пять рублей одиннадцать копеек</t>
  </si>
  <si>
    <t>Ларионова Н.Н.</t>
  </si>
  <si>
    <t>Собственники помещений в многоквартирном доме, расположенном по адресу: г. Рязань ул. Новаторов дом 19,  именуемые в дальнейшем “Заказчик”, в лице  Ларионовой Нелли Николаевны, являющейся собственником квартиры № 70,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</si>
  <si>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</si>
  <si>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01.05.2022 по 31.05.2022 года выполнено работ (оказано услуг) на общую сумму:</t>
  </si>
  <si>
    <t>Семьдесят восемь тысяч двести семнадцать рублей семьдесят девять копеек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</si>
  <si>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</si>
  <si>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</si>
  <si>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двести шестьдесят восемь рублей восемьдесят семь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</si>
  <si>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</si>
  <si>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</si>
  <si>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</si>
  <si>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Семьдесят семь тысяч восемьсот семьдесят шесть рублей восемь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</si>
  <si>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</si>
  <si>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</si>
  <si>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</si>
  <si>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</si>
  <si>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двадцать тысяч пятьсот тридцать восемь рублей шестьдесят шесть копеек</t>
  </si>
  <si>
    <t>2. Всего за период с 01.09.2022 по 30.09.2022 года выполнено работ (оказано услуг) на общую сумму: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</si>
  <si>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</si>
  <si>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Семьдесят тысяч четыреста сорок восемь рублей двадцать четыре копейки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</si>
  <si>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</si>
  <si>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</si>
  <si>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Восемьдесят две тысячи пятьсот сорок семь рублей тридцать две копейки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</si>
  <si>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</si>
  <si>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</si>
  <si>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тысяч двести девять рублей семьдесят четыре копейки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</si>
  <si>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</si>
  <si>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</si>
  <si>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</si>
  <si>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Подано исковых заявлений за 2022г. (шт.)</t>
  </si>
  <si>
    <t>6</t>
  </si>
  <si>
    <t>Восемьдесят две тысячи сто шестьдесят шесть рублей двадцать копеек</t>
  </si>
  <si>
    <t>Доходы и расходы ООО КА "Ирбис"  по управлению и обслуживанию МКД ул. Новаторов д. 19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</si>
</sst>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4" fontId="1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1" fillId="0" borderId="0" xfId="0" applyFont="1" applyAlignment="1"/>
    <xf numFmtId="4" fontId="1" fillId="0" borderId="0" xfId="0" applyNumberFormat="1" applyFont="1" applyAlignment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4" fontId="2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1" fillId="0" borderId="4" xfId="0" applyFont="1" applyFill="1" applyBorder="1"/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4" fontId="1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5" xfId="0" applyFont="1" applyFill="1" applyBorder="1" applyAlignment="1">
      <alignment horizontal="justify" wrapText="1"/>
    </xf>
    <xf numFmtId="0" fontId="1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2" fillId="2" borderId="0" xfId="0" applyFont="1" applyFill="1" applyAlignment="1">
      <alignment wrapText="1"/>
    </xf>
    <xf numFmtId="4" fontId="12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/>
    <xf numFmtId="4" fontId="13" fillId="2" borderId="0" xfId="0" applyNumberFormat="1" applyFont="1" applyFill="1" applyAlignment="1">
      <alignment horizontal="center" vertical="center"/>
    </xf>
    <xf numFmtId="14" fontId="17" fillId="0" borderId="0" xfId="0" applyNumberFormat="1" applyFont="1"/>
    <xf numFmtId="0" fontId="8" fillId="0" borderId="0" xfId="0" applyFont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10" fillId="0" borderId="4" xfId="0" applyFont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9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32.28515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50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63"/>
      <c r="E3" s="63"/>
      <c r="F3" s="63"/>
      <c r="G3" s="62">
        <v>44592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65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0.33</v>
      </c>
      <c r="E8" s="7">
        <v>4120.6000000000004</v>
      </c>
      <c r="F8" s="5" t="s">
        <v>11</v>
      </c>
      <c r="G8" s="8">
        <f>D8*E8</f>
        <v>1359.7980000000002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0.16</v>
      </c>
      <c r="E10" s="7">
        <v>4120.6000000000004</v>
      </c>
      <c r="F10" s="5" t="s">
        <v>11</v>
      </c>
      <c r="G10" s="8">
        <f t="shared" si="1"/>
        <v>659.29600000000005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</v>
      </c>
      <c r="E13" s="7">
        <v>4120.6000000000004</v>
      </c>
      <c r="F13" s="5" t="s">
        <v>11</v>
      </c>
      <c r="G13" s="8">
        <f t="shared" si="1"/>
        <v>824.12000000000012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0.18</v>
      </c>
      <c r="E14" s="7">
        <v>4120.6000000000004</v>
      </c>
      <c r="F14" s="5" t="s">
        <v>11</v>
      </c>
      <c r="G14" s="8">
        <f t="shared" si="1"/>
        <v>741.70800000000008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0.19</v>
      </c>
      <c r="E15" s="7">
        <v>4120.6000000000004</v>
      </c>
      <c r="F15" s="5" t="s">
        <v>11</v>
      </c>
      <c r="G15" s="8">
        <f t="shared" si="1"/>
        <v>782.9140000000001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0.52</v>
      </c>
      <c r="E16" s="7">
        <v>4120.6000000000004</v>
      </c>
      <c r="F16" s="10" t="s">
        <v>48</v>
      </c>
      <c r="G16" s="8">
        <f t="shared" si="1"/>
        <v>2142.7120000000004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0.44</v>
      </c>
      <c r="E17" s="7">
        <v>4120.6000000000004</v>
      </c>
      <c r="F17" s="10" t="s">
        <v>48</v>
      </c>
      <c r="G17" s="8">
        <f t="shared" si="1"/>
        <v>1813.0640000000001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47.25" x14ac:dyDescent="0.25">
      <c r="A20" s="4">
        <f t="shared" si="0"/>
        <v>13</v>
      </c>
      <c r="B20" s="6" t="s">
        <v>28</v>
      </c>
      <c r="C20" s="13" t="s">
        <v>29</v>
      </c>
      <c r="D20" s="15">
        <v>0.49</v>
      </c>
      <c r="E20" s="7">
        <v>4120.6000000000004</v>
      </c>
      <c r="F20" s="5" t="s">
        <v>18</v>
      </c>
      <c r="G20" s="8">
        <f t="shared" si="1"/>
        <v>2019.0940000000001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1.56</v>
      </c>
      <c r="E21" s="7">
        <v>4120.6000000000004</v>
      </c>
      <c r="F21" s="10" t="s">
        <v>48</v>
      </c>
      <c r="G21" s="8">
        <f>D21*E21</f>
        <v>6428.1360000000004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3.66</v>
      </c>
      <c r="E22" s="7">
        <v>4120.6000000000004</v>
      </c>
      <c r="F22" s="5" t="s">
        <v>32</v>
      </c>
      <c r="G22" s="8">
        <f t="shared" si="1"/>
        <v>15081.396000000002</v>
      </c>
    </row>
    <row r="23" spans="1:7" ht="47.25" x14ac:dyDescent="0.25">
      <c r="A23" s="4">
        <f>A22+1</f>
        <v>16</v>
      </c>
      <c r="B23" s="11" t="s">
        <v>33</v>
      </c>
      <c r="C23" s="12" t="s">
        <v>34</v>
      </c>
      <c r="D23" s="7">
        <v>6095.96</v>
      </c>
      <c r="E23" s="7">
        <v>2</v>
      </c>
      <c r="F23" s="10" t="s">
        <v>48</v>
      </c>
      <c r="G23" s="8">
        <f t="shared" si="1"/>
        <v>12191.92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1.64</v>
      </c>
      <c r="E24" s="7">
        <v>4120.6000000000004</v>
      </c>
      <c r="F24" s="10" t="s">
        <v>48</v>
      </c>
      <c r="G24" s="8">
        <f t="shared" si="1"/>
        <v>6757.7840000000006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0.13</v>
      </c>
      <c r="E25" s="7">
        <v>4120.6000000000004</v>
      </c>
      <c r="F25" s="10" t="s">
        <v>48</v>
      </c>
      <c r="G25" s="8">
        <f t="shared" si="1"/>
        <v>535.67800000000011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1.27</v>
      </c>
      <c r="E26" s="7">
        <v>4120.6000000000004</v>
      </c>
      <c r="F26" s="10" t="s">
        <v>48</v>
      </c>
      <c r="G26" s="8">
        <f t="shared" si="1"/>
        <v>5233.1620000000003</v>
      </c>
    </row>
    <row r="27" spans="1:7" s="3" customFormat="1" ht="94.5" x14ac:dyDescent="0.25">
      <c r="A27" s="20">
        <f t="shared" si="0"/>
        <v>20</v>
      </c>
      <c r="B27" s="17" t="s">
        <v>66</v>
      </c>
      <c r="C27" s="14" t="s">
        <v>10</v>
      </c>
      <c r="D27" s="15">
        <v>2.0499999999999998</v>
      </c>
      <c r="E27" s="7">
        <v>4120.6000000000004</v>
      </c>
      <c r="F27" s="10" t="s">
        <v>21</v>
      </c>
      <c r="G27" s="8">
        <f t="shared" si="1"/>
        <v>8447.23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66336.603999999992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f>2782.1+875.78</f>
        <v>3657.88</v>
      </c>
    </row>
    <row r="32" spans="1:7" s="3" customFormat="1" ht="36.6" hidden="1" customHeight="1" x14ac:dyDescent="0.25">
      <c r="A32" s="13">
        <v>2</v>
      </c>
      <c r="B32" s="17" t="s">
        <v>6</v>
      </c>
      <c r="C32" s="13" t="s">
        <v>7</v>
      </c>
      <c r="D32" s="15">
        <v>14.06</v>
      </c>
      <c r="E32" s="15">
        <v>1900</v>
      </c>
      <c r="F32" s="24" t="s">
        <v>61</v>
      </c>
      <c r="G32" s="19"/>
    </row>
    <row r="33" spans="1:7" s="3" customFormat="1" ht="34.5" hidden="1" customHeight="1" x14ac:dyDescent="0.25">
      <c r="A33" s="13">
        <f>A32+1</f>
        <v>3</v>
      </c>
      <c r="B33" s="17" t="s">
        <v>8</v>
      </c>
      <c r="C33" s="13" t="s">
        <v>7</v>
      </c>
      <c r="D33" s="15">
        <v>10.14</v>
      </c>
      <c r="E33" s="15">
        <v>1900</v>
      </c>
      <c r="F33" s="24" t="s">
        <v>61</v>
      </c>
      <c r="G33" s="19"/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3657.88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69994.483999999997</v>
      </c>
    </row>
    <row r="36" spans="1:7" x14ac:dyDescent="0.25">
      <c r="G36" s="1"/>
    </row>
    <row r="37" spans="1:7" ht="27.75" customHeight="1" x14ac:dyDescent="0.3">
      <c r="A37" s="89" t="s">
        <v>72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73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59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5" right="0.31496062992125984" top="0.19685039370078741" bottom="0.15748031496062992" header="0.15748031496062992" footer="0.15748031496062992"/>
  <pageSetup paperSize="9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9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104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75"/>
      <c r="E3" s="75"/>
      <c r="F3" s="75"/>
      <c r="G3" s="62">
        <v>44865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84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92</v>
      </c>
      <c r="C27" s="14" t="s">
        <v>10</v>
      </c>
      <c r="D27" s="15">
        <v>2.16</v>
      </c>
      <c r="E27" s="7">
        <v>4120.6000000000004</v>
      </c>
      <c r="F27" s="10" t="s">
        <v>21</v>
      </c>
      <c r="G27" s="8">
        <f t="shared" si="1"/>
        <v>8900.496000000001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69131.816800000015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v>13415.5</v>
      </c>
    </row>
    <row r="32" spans="1:7" s="3" customFormat="1" ht="36.6" hidden="1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hidden="1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13415.5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82547.316800000015</v>
      </c>
    </row>
    <row r="36" spans="1:7" x14ac:dyDescent="0.25">
      <c r="G36" s="1"/>
    </row>
    <row r="37" spans="1:7" ht="27.75" customHeight="1" x14ac:dyDescent="0.3">
      <c r="A37" s="89" t="s">
        <v>103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105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83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6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107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76"/>
      <c r="E3" s="76"/>
      <c r="F3" s="76"/>
      <c r="G3" s="62">
        <v>44895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84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92</v>
      </c>
      <c r="C27" s="14" t="s">
        <v>10</v>
      </c>
      <c r="D27" s="15">
        <v>2.16</v>
      </c>
      <c r="E27" s="7">
        <v>4120.6000000000004</v>
      </c>
      <c r="F27" s="10" t="s">
        <v>21</v>
      </c>
      <c r="G27" s="8">
        <f t="shared" si="1"/>
        <v>8900.496000000001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69131.816800000015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v>1077.92</v>
      </c>
    </row>
    <row r="32" spans="1:7" s="3" customFormat="1" ht="36.6" hidden="1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hidden="1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1077.92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70209.736800000013</v>
      </c>
    </row>
    <row r="36" spans="1:7" x14ac:dyDescent="0.25">
      <c r="G36" s="1"/>
    </row>
    <row r="37" spans="1:7" ht="27.75" customHeight="1" x14ac:dyDescent="0.3">
      <c r="A37" s="89" t="s">
        <v>106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108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83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9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111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77"/>
      <c r="E3" s="77"/>
      <c r="F3" s="77"/>
      <c r="G3" s="62">
        <v>44926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84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110</v>
      </c>
      <c r="C27" s="14" t="s">
        <v>10</v>
      </c>
      <c r="D27" s="15">
        <v>2.34</v>
      </c>
      <c r="E27" s="7">
        <v>4120.6000000000004</v>
      </c>
      <c r="F27" s="10" t="s">
        <v>21</v>
      </c>
      <c r="G27" s="8">
        <f t="shared" si="1"/>
        <v>9642.2039999999997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69873.524800000014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v>12292.68</v>
      </c>
    </row>
    <row r="32" spans="1:7" s="3" customFormat="1" ht="36.6" hidden="1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hidden="1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12292.68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82166.204800000007</v>
      </c>
    </row>
    <row r="36" spans="1:7" x14ac:dyDescent="0.25">
      <c r="G36" s="1"/>
    </row>
    <row r="37" spans="1:7" ht="27.75" customHeight="1" x14ac:dyDescent="0.3">
      <c r="A37" s="89" t="s">
        <v>109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114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83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view="pageBreakPreview" topLeftCell="A19" zoomScale="70" zoomScaleNormal="100" zoomScaleSheetLayoutView="70" workbookViewId="0">
      <selection activeCell="C41" sqref="C41"/>
    </sheetView>
  </sheetViews>
  <sheetFormatPr defaultColWidth="9.140625" defaultRowHeight="15.75" x14ac:dyDescent="0.25"/>
  <cols>
    <col min="1" max="1" width="5.42578125" style="3" customWidth="1"/>
    <col min="2" max="2" width="82.7109375" style="3" customWidth="1"/>
    <col min="3" max="3" width="32.5703125" style="45" customWidth="1"/>
    <col min="4" max="16384" width="9.140625" style="3"/>
  </cols>
  <sheetData>
    <row r="1" spans="1:3" s="32" customFormat="1" x14ac:dyDescent="0.25">
      <c r="C1" s="45"/>
    </row>
    <row r="2" spans="1:3" s="37" customFormat="1" ht="55.5" customHeight="1" x14ac:dyDescent="0.25">
      <c r="B2" s="94" t="s">
        <v>115</v>
      </c>
      <c r="C2" s="95"/>
    </row>
    <row r="3" spans="1:3" s="37" customFormat="1" ht="18.75" x14ac:dyDescent="0.3">
      <c r="A3" s="46"/>
      <c r="B3" s="47"/>
      <c r="C3" s="48"/>
    </row>
    <row r="4" spans="1:3" s="32" customFormat="1" ht="39" customHeight="1" x14ac:dyDescent="0.25">
      <c r="A4" s="49">
        <v>1</v>
      </c>
      <c r="B4" s="50" t="s">
        <v>67</v>
      </c>
      <c r="C4" s="64">
        <v>957440.89</v>
      </c>
    </row>
    <row r="5" spans="1:3" s="32" customFormat="1" ht="39" customHeight="1" x14ac:dyDescent="0.25">
      <c r="A5" s="49">
        <v>2</v>
      </c>
      <c r="B5" s="50" t="s">
        <v>95</v>
      </c>
      <c r="C5" s="64">
        <f>1835*12</f>
        <v>22020</v>
      </c>
    </row>
    <row r="6" spans="1:3" s="32" customFormat="1" ht="39" customHeight="1" x14ac:dyDescent="0.25">
      <c r="A6" s="49">
        <v>3</v>
      </c>
      <c r="B6" s="50" t="s">
        <v>96</v>
      </c>
      <c r="C6" s="64">
        <v>15700</v>
      </c>
    </row>
    <row r="7" spans="1:3" s="32" customFormat="1" ht="45" customHeight="1" x14ac:dyDescent="0.25">
      <c r="A7" s="51">
        <v>4</v>
      </c>
      <c r="B7" s="50" t="s">
        <v>68</v>
      </c>
      <c r="C7" s="65">
        <v>979599.22</v>
      </c>
    </row>
    <row r="8" spans="1:3" s="32" customFormat="1" ht="45.6" customHeight="1" x14ac:dyDescent="0.25">
      <c r="A8" s="51">
        <v>5</v>
      </c>
      <c r="B8" s="50" t="s">
        <v>69</v>
      </c>
      <c r="C8" s="65">
        <f>C4-C7</f>
        <v>-22158.329999999958</v>
      </c>
    </row>
    <row r="9" spans="1:3" s="32" customFormat="1" ht="45.6" customHeight="1" x14ac:dyDescent="0.25">
      <c r="A9" s="51">
        <v>6</v>
      </c>
      <c r="B9" s="50" t="s">
        <v>112</v>
      </c>
      <c r="C9" s="78" t="s">
        <v>113</v>
      </c>
    </row>
    <row r="10" spans="1:3" ht="53.45" customHeight="1" x14ac:dyDescent="0.25">
      <c r="A10" s="40" t="s">
        <v>0</v>
      </c>
      <c r="B10" s="40" t="s">
        <v>1</v>
      </c>
      <c r="C10" s="52" t="s">
        <v>70</v>
      </c>
    </row>
    <row r="11" spans="1:3" ht="48.75" customHeight="1" x14ac:dyDescent="0.25">
      <c r="A11" s="13">
        <v>1</v>
      </c>
      <c r="B11" s="17" t="s">
        <v>9</v>
      </c>
      <c r="C11" s="19">
        <f>янв!G8+фев!G8+мар!G8+апр!G8+май!G8+июнь!G8+июль!G8+авг!G8+сен!G8+окт!G8+ноя!G8+дек!G8</f>
        <v>16770.842000000004</v>
      </c>
    </row>
    <row r="12" spans="1:3" ht="38.25" customHeight="1" x14ac:dyDescent="0.25">
      <c r="A12" s="13">
        <f t="shared" ref="A12:A30" si="0">A11+1</f>
        <v>2</v>
      </c>
      <c r="B12" s="17" t="s">
        <v>42</v>
      </c>
      <c r="C12" s="19">
        <f>янв!G9+фев!G9+мар!G9+апр!G9+май!G9+июнь!G9+июль!G9+авг!G9+сен!G9+окт!G9+ноя!G9+дек!G9</f>
        <v>3955.7760000000012</v>
      </c>
    </row>
    <row r="13" spans="1:3" ht="32.25" customHeight="1" x14ac:dyDescent="0.25">
      <c r="A13" s="13">
        <f t="shared" si="0"/>
        <v>3</v>
      </c>
      <c r="B13" s="17" t="s">
        <v>13</v>
      </c>
      <c r="C13" s="19">
        <f>янв!G10+фев!G10+мар!G10+апр!G10+май!G10+июнь!G10+июль!G10+авг!G10+сен!G10+окт!G10+ноя!G10+дек!G10</f>
        <v>8364.8180000000029</v>
      </c>
    </row>
    <row r="14" spans="1:3" ht="36.75" customHeight="1" x14ac:dyDescent="0.25">
      <c r="A14" s="13">
        <f t="shared" si="0"/>
        <v>4</v>
      </c>
      <c r="B14" s="17" t="s">
        <v>14</v>
      </c>
      <c r="C14" s="19">
        <f>янв!G11+фев!G11+мар!G11+апр!G11+май!G11+июнь!G11+июль!G11+авг!G11+сен!G11+окт!G11+ноя!G11+дек!G11</f>
        <v>3461.3040000000005</v>
      </c>
    </row>
    <row r="15" spans="1:3" ht="63" customHeight="1" x14ac:dyDescent="0.25">
      <c r="A15" s="13">
        <f t="shared" si="0"/>
        <v>5</v>
      </c>
      <c r="B15" s="17" t="s">
        <v>16</v>
      </c>
      <c r="C15" s="19">
        <f>янв!G12+фев!G12+мар!G12+апр!G12+май!G12+июнь!G12+июль!G12+авг!G12+сен!G12+окт!G12+ноя!G12+дек!G12</f>
        <v>1977.8880000000006</v>
      </c>
    </row>
    <row r="16" spans="1:3" ht="46.5" customHeight="1" x14ac:dyDescent="0.25">
      <c r="A16" s="13">
        <f t="shared" si="0"/>
        <v>6</v>
      </c>
      <c r="B16" s="17" t="s">
        <v>19</v>
      </c>
      <c r="C16" s="19">
        <f>янв!G13+фев!G13+мар!G13+апр!G13+май!G13+июнь!G13+июль!G13+авг!G13+сен!G13+окт!G13+ноя!G13+дек!G13</f>
        <v>10342.706000000002</v>
      </c>
    </row>
    <row r="17" spans="1:3" ht="36.75" customHeight="1" x14ac:dyDescent="0.25">
      <c r="A17" s="13">
        <f t="shared" si="0"/>
        <v>7</v>
      </c>
      <c r="B17" s="17" t="s">
        <v>43</v>
      </c>
      <c r="C17" s="19">
        <f>янв!G14+фев!G14+мар!G14+апр!G14+май!G14+июнь!G14+июль!G14+авг!G14+сен!G14+окт!G14+ноя!G14+дек!G14</f>
        <v>9353.7620000000006</v>
      </c>
    </row>
    <row r="18" spans="1:3" ht="41.25" customHeight="1" x14ac:dyDescent="0.25">
      <c r="A18" s="13">
        <f t="shared" si="0"/>
        <v>8</v>
      </c>
      <c r="B18" s="17" t="s">
        <v>23</v>
      </c>
      <c r="C18" s="19">
        <f>янв!G15+фев!G15+мар!G15+апр!G15+май!G15+июнь!G15+июль!G15+авг!G15+сен!G15+окт!G15+ноя!G15+дек!G15</f>
        <v>9848.2340000000022</v>
      </c>
    </row>
    <row r="19" spans="1:3" ht="33" customHeight="1" x14ac:dyDescent="0.25">
      <c r="A19" s="13">
        <f t="shared" si="0"/>
        <v>9</v>
      </c>
      <c r="B19" s="17" t="s">
        <v>44</v>
      </c>
      <c r="C19" s="19">
        <f>янв!G16+фев!G16+мар!G16+апр!G16+май!G16+июнь!G16+июль!G16+авг!G16+сен!G16+окт!G16+ноя!G16+дек!G16</f>
        <v>26619.076000000001</v>
      </c>
    </row>
    <row r="20" spans="1:3" ht="33" customHeight="1" x14ac:dyDescent="0.25">
      <c r="A20" s="13">
        <f t="shared" si="0"/>
        <v>10</v>
      </c>
      <c r="B20" s="17" t="s">
        <v>24</v>
      </c>
      <c r="C20" s="19">
        <f>янв!G17+фев!G17+мар!G17+апр!G17+май!G17+июнь!G17+июль!G17+авг!G17+сен!G17+окт!G17+ноя!G17+дек!G17</f>
        <v>22663.3</v>
      </c>
    </row>
    <row r="21" spans="1:3" ht="27" customHeight="1" x14ac:dyDescent="0.25">
      <c r="A21" s="13">
        <f t="shared" si="0"/>
        <v>11</v>
      </c>
      <c r="B21" s="17" t="s">
        <v>25</v>
      </c>
      <c r="C21" s="19">
        <f>янв!G18+фев!G18+мар!G18+апр!G18+май!G18+июнь!G18+июль!G18+авг!G18+сен!G18+окт!G18+ноя!G18+дек!G18</f>
        <v>2472.3600000000006</v>
      </c>
    </row>
    <row r="22" spans="1:3" ht="66" customHeight="1" x14ac:dyDescent="0.25">
      <c r="A22" s="13">
        <f t="shared" si="0"/>
        <v>12</v>
      </c>
      <c r="B22" s="17" t="s">
        <v>27</v>
      </c>
      <c r="C22" s="19">
        <f>янв!G19+фев!G19+мар!G19+апр!G19+май!G19+июнь!G19+июль!G19+авг!G19+сен!G19+окт!G19+ноя!G19+дек!G19</f>
        <v>3955.7760000000012</v>
      </c>
    </row>
    <row r="23" spans="1:3" x14ac:dyDescent="0.25">
      <c r="A23" s="13">
        <f t="shared" si="0"/>
        <v>13</v>
      </c>
      <c r="B23" s="17" t="s">
        <v>28</v>
      </c>
      <c r="C23" s="19">
        <f>янв!G20+фев!G20+мар!G20+апр!G20+май!G20+июнь!G20+июль!G20+авг!G20+сен!G20+окт!G20+ноя!G20+дек!G20</f>
        <v>25135.660000000011</v>
      </c>
    </row>
    <row r="24" spans="1:3" x14ac:dyDescent="0.25">
      <c r="A24" s="13">
        <f t="shared" si="0"/>
        <v>14</v>
      </c>
      <c r="B24" s="53" t="s">
        <v>45</v>
      </c>
      <c r="C24" s="19">
        <f>янв!G21+фев!G21+мар!G21+апр!G21+май!G21+июнь!G21+июль!G21+авг!G21+сен!G21+окт!G21+ноя!G21+дек!G21</f>
        <v>79857.228000000032</v>
      </c>
    </row>
    <row r="25" spans="1:3" x14ac:dyDescent="0.25">
      <c r="A25" s="13">
        <f t="shared" si="0"/>
        <v>15</v>
      </c>
      <c r="B25" s="53" t="s">
        <v>46</v>
      </c>
      <c r="C25" s="19">
        <f>янв!G22+фев!G22+мар!G22+апр!G22+май!G22+июнь!G22+июль!G22+авг!G22+сен!G22+окт!G22+ноя!G22+дек!G22</f>
        <v>187775.74200000003</v>
      </c>
    </row>
    <row r="26" spans="1:3" x14ac:dyDescent="0.25">
      <c r="A26" s="13">
        <f t="shared" si="0"/>
        <v>16</v>
      </c>
      <c r="B26" s="54" t="s">
        <v>33</v>
      </c>
      <c r="C26" s="19">
        <f>янв!G23+фев!G23+мар!G23+апр!G23+май!G23+июнь!G23+июль!G23+авг!G23+сен!G23+окт!G23+ноя!G23+дек!G23</f>
        <v>151667.48480000001</v>
      </c>
    </row>
    <row r="27" spans="1:3" x14ac:dyDescent="0.25">
      <c r="A27" s="13">
        <f t="shared" si="0"/>
        <v>17</v>
      </c>
      <c r="B27" s="54" t="s">
        <v>35</v>
      </c>
      <c r="C27" s="19">
        <f>янв!G24+фев!G24+мар!G24+апр!G24+май!G24+июнь!G24+июль!G24+авг!G24+сен!G24+окт!G24+ноя!G24+дек!G24</f>
        <v>84266.27</v>
      </c>
    </row>
    <row r="28" spans="1:3" x14ac:dyDescent="0.25">
      <c r="A28" s="13">
        <f t="shared" si="0"/>
        <v>18</v>
      </c>
      <c r="B28" s="54" t="s">
        <v>36</v>
      </c>
      <c r="C28" s="19">
        <f>янв!G25+фев!G25+мар!G25+апр!G25+май!G25+июнь!G25+июль!G25+авг!G25+сен!G25+окт!G25+ноя!G25+дек!G25</f>
        <v>6881.402000000001</v>
      </c>
    </row>
    <row r="29" spans="1:3" ht="27.75" customHeight="1" x14ac:dyDescent="0.25">
      <c r="A29" s="13">
        <f t="shared" si="0"/>
        <v>19</v>
      </c>
      <c r="B29" s="55" t="s">
        <v>38</v>
      </c>
      <c r="C29" s="19">
        <f>янв!G26+фев!G26+мар!G26+апр!G26+май!G26+июнь!G26+июль!G26+авг!G26+сен!G26+окт!G26+ноя!G26+дек!G26</f>
        <v>65064.274000000027</v>
      </c>
    </row>
    <row r="30" spans="1:3" ht="31.5" x14ac:dyDescent="0.25">
      <c r="A30" s="13">
        <f t="shared" si="0"/>
        <v>20</v>
      </c>
      <c r="B30" s="17" t="s">
        <v>39</v>
      </c>
      <c r="C30" s="19">
        <f>янв!G27+фев!G27+мар!G27+апр!G27+май!G27+июнь!G27+июль!G27+авг!G27+сен!G27+окт!G27+ноя!G27+дек!G27</f>
        <v>104828.06399999998</v>
      </c>
    </row>
    <row r="31" spans="1:3" s="23" customFormat="1" x14ac:dyDescent="0.25">
      <c r="A31" s="91" t="s">
        <v>41</v>
      </c>
      <c r="B31" s="92"/>
      <c r="C31" s="19">
        <f>SUM(C11:C30)</f>
        <v>825261.96680000005</v>
      </c>
    </row>
    <row r="32" spans="1:3" s="32" customFormat="1" x14ac:dyDescent="0.25">
      <c r="A32" s="42" t="s">
        <v>40</v>
      </c>
      <c r="B32" s="42"/>
      <c r="C32" s="19"/>
    </row>
    <row r="33" spans="1:4" ht="56.25" customHeight="1" x14ac:dyDescent="0.25">
      <c r="A33" s="40" t="s">
        <v>0</v>
      </c>
      <c r="B33" s="40" t="s">
        <v>1</v>
      </c>
      <c r="C33" s="52" t="s">
        <v>70</v>
      </c>
    </row>
    <row r="34" spans="1:4" ht="28.15" customHeight="1" x14ac:dyDescent="0.25">
      <c r="A34" s="13">
        <v>1</v>
      </c>
      <c r="B34" s="25" t="s">
        <v>40</v>
      </c>
      <c r="C34" s="19">
        <f>янв!G31+фев!G31+мар!G31+апр!G31+май!G31+июнь!G31+июль!G31+авг!G31+сен!G31+окт!G31+ноя!G31+дек!G31</f>
        <v>82831.53</v>
      </c>
    </row>
    <row r="35" spans="1:4" ht="36.6" customHeight="1" x14ac:dyDescent="0.25">
      <c r="A35" s="13">
        <v>2</v>
      </c>
      <c r="B35" s="17" t="s">
        <v>6</v>
      </c>
      <c r="C35" s="19">
        <f>янв!G32+фев!G32+мар!G32+апр!G32+май!G32+июнь!G32+июль!G32+авг!G32+сен!G32+окт!G32+ноя!G32+дек!G32</f>
        <v>27778</v>
      </c>
    </row>
    <row r="36" spans="1:4" ht="34.5" customHeight="1" x14ac:dyDescent="0.25">
      <c r="A36" s="13">
        <f>A35+1</f>
        <v>3</v>
      </c>
      <c r="B36" s="17" t="s">
        <v>8</v>
      </c>
      <c r="C36" s="19">
        <f>янв!G33+фев!G33+мар!G33+апр!G33+май!G33+июнь!G33+июль!G33+авг!G33+сен!G33+окт!G33+ноя!G33+дек!G33</f>
        <v>20045</v>
      </c>
    </row>
    <row r="37" spans="1:4" s="27" customFormat="1" x14ac:dyDescent="0.25">
      <c r="A37" s="93" t="s">
        <v>41</v>
      </c>
      <c r="B37" s="93"/>
      <c r="C37" s="19">
        <f>SUM(C34:C36)</f>
        <v>130654.53</v>
      </c>
    </row>
    <row r="38" spans="1:4" s="23" customFormat="1" x14ac:dyDescent="0.25">
      <c r="A38" s="91" t="s">
        <v>49</v>
      </c>
      <c r="B38" s="91"/>
      <c r="C38" s="19">
        <f>SUM(C31,C37)</f>
        <v>955916.49680000008</v>
      </c>
    </row>
    <row r="39" spans="1:4" s="32" customFormat="1" ht="18.75" x14ac:dyDescent="0.3">
      <c r="A39" s="56"/>
      <c r="B39" s="57" t="s">
        <v>71</v>
      </c>
      <c r="C39" s="66">
        <f>C4-C38+C5</f>
        <v>23544.393199999933</v>
      </c>
    </row>
    <row r="40" spans="1:4" s="32" customFormat="1" ht="40.5" customHeight="1" x14ac:dyDescent="0.3">
      <c r="A40" s="43"/>
      <c r="B40" s="44"/>
      <c r="C40" s="41"/>
    </row>
    <row r="41" spans="1:4" s="32" customFormat="1" ht="24.75" customHeight="1" x14ac:dyDescent="0.3">
      <c r="A41" s="43"/>
      <c r="B41" s="44"/>
      <c r="C41" s="41"/>
    </row>
    <row r="42" spans="1:4" s="32" customFormat="1" ht="32.25" customHeight="1" x14ac:dyDescent="0.3">
      <c r="A42" s="43"/>
      <c r="B42" s="44"/>
      <c r="C42" s="41"/>
    </row>
    <row r="43" spans="1:4" s="32" customFormat="1" ht="25.5" customHeight="1" x14ac:dyDescent="0.3">
      <c r="A43" s="43"/>
      <c r="B43" s="44"/>
      <c r="C43" s="41"/>
    </row>
    <row r="44" spans="1:4" s="32" customFormat="1" ht="30.75" customHeight="1" x14ac:dyDescent="0.3">
      <c r="A44" s="43"/>
      <c r="B44" s="58"/>
      <c r="C44" s="59"/>
      <c r="D44" s="60"/>
    </row>
    <row r="45" spans="1:4" s="32" customFormat="1" ht="18" x14ac:dyDescent="0.25">
      <c r="A45" s="60"/>
      <c r="B45" s="60"/>
      <c r="C45" s="61"/>
      <c r="D45" s="60"/>
    </row>
    <row r="46" spans="1:4" s="32" customFormat="1" ht="18" x14ac:dyDescent="0.25">
      <c r="A46" s="60"/>
      <c r="B46" s="60"/>
      <c r="C46" s="61"/>
      <c r="D46" s="60"/>
    </row>
    <row r="47" spans="1:4" s="32" customFormat="1" ht="18" x14ac:dyDescent="0.25">
      <c r="A47" s="60"/>
      <c r="B47" s="60"/>
      <c r="C47" s="61"/>
      <c r="D47" s="60"/>
    </row>
    <row r="48" spans="1:4" s="32" customFormat="1" ht="18" x14ac:dyDescent="0.25">
      <c r="A48" s="60"/>
      <c r="B48" s="60"/>
      <c r="C48" s="61"/>
      <c r="D48" s="60"/>
    </row>
    <row r="49" spans="1:4" s="32" customFormat="1" ht="18" x14ac:dyDescent="0.25">
      <c r="A49" s="60"/>
      <c r="B49" s="60"/>
      <c r="C49" s="61"/>
      <c r="D49" s="60"/>
    </row>
    <row r="50" spans="1:4" s="32" customFormat="1" ht="18" x14ac:dyDescent="0.25">
      <c r="A50" s="60"/>
      <c r="B50" s="60"/>
      <c r="C50" s="61"/>
      <c r="D50" s="60"/>
    </row>
    <row r="51" spans="1:4" s="32" customFormat="1" ht="18" x14ac:dyDescent="0.25">
      <c r="A51" s="60"/>
      <c r="B51" s="60"/>
      <c r="C51" s="61"/>
      <c r="D51" s="60"/>
    </row>
    <row r="52" spans="1:4" s="32" customFormat="1" ht="18" x14ac:dyDescent="0.25">
      <c r="A52" s="60"/>
      <c r="B52" s="60"/>
      <c r="C52" s="61"/>
      <c r="D52" s="60"/>
    </row>
    <row r="53" spans="1:4" s="32" customFormat="1" ht="18" x14ac:dyDescent="0.25">
      <c r="A53" s="60"/>
      <c r="B53" s="60"/>
      <c r="C53" s="61"/>
      <c r="D53" s="60"/>
    </row>
    <row r="54" spans="1:4" s="32" customFormat="1" x14ac:dyDescent="0.25">
      <c r="C54" s="45"/>
    </row>
    <row r="55" spans="1:4" s="32" customFormat="1" x14ac:dyDescent="0.25">
      <c r="C55" s="45"/>
    </row>
    <row r="56" spans="1:4" s="32" customFormat="1" x14ac:dyDescent="0.25">
      <c r="C56" s="45"/>
    </row>
    <row r="57" spans="1:4" s="32" customFormat="1" x14ac:dyDescent="0.25">
      <c r="C57" s="45"/>
    </row>
    <row r="58" spans="1:4" s="32" customFormat="1" x14ac:dyDescent="0.25">
      <c r="C58" s="45"/>
    </row>
  </sheetData>
  <mergeCells count="4">
    <mergeCell ref="A38:B38"/>
    <mergeCell ref="A31:B31"/>
    <mergeCell ref="A37:B37"/>
    <mergeCell ref="B2:C2"/>
  </mergeCells>
  <pageMargins left="0.86614173228346458" right="0.31496062992125984" top="0.19685039370078741" bottom="0.15748031496062992" header="0.15748031496062992" footer="0.15748031496062992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7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75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67"/>
      <c r="E3" s="67"/>
      <c r="F3" s="67"/>
      <c r="G3" s="62">
        <v>44620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65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66</v>
      </c>
      <c r="C27" s="14" t="s">
        <v>10</v>
      </c>
      <c r="D27" s="15">
        <v>2.0499999999999998</v>
      </c>
      <c r="E27" s="7">
        <v>4120.6000000000004</v>
      </c>
      <c r="F27" s="10" t="s">
        <v>21</v>
      </c>
      <c r="G27" s="8">
        <f t="shared" si="1"/>
        <v>8447.23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68678.550800000012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f>969.25+1264.4</f>
        <v>2233.65</v>
      </c>
    </row>
    <row r="32" spans="1:7" s="3" customFormat="1" ht="36.6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2233.65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70912.200800000006</v>
      </c>
    </row>
    <row r="36" spans="1:7" x14ac:dyDescent="0.25">
      <c r="G36" s="1"/>
    </row>
    <row r="37" spans="1:7" ht="27.75" customHeight="1" x14ac:dyDescent="0.3">
      <c r="A37" s="89" t="s">
        <v>74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76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59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9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78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68"/>
      <c r="E3" s="68"/>
      <c r="F3" s="68"/>
      <c r="G3" s="62">
        <v>44651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65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66</v>
      </c>
      <c r="C27" s="14" t="s">
        <v>10</v>
      </c>
      <c r="D27" s="15">
        <v>2.0499999999999998</v>
      </c>
      <c r="E27" s="7">
        <v>4120.6000000000004</v>
      </c>
      <c r="F27" s="10" t="s">
        <v>21</v>
      </c>
      <c r="G27" s="8">
        <f t="shared" si="1"/>
        <v>8447.23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68678.550800000012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v>17273.259999999998</v>
      </c>
    </row>
    <row r="32" spans="1:7" s="3" customFormat="1" ht="36.6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17273.259999999998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85951.810800000007</v>
      </c>
    </row>
    <row r="36" spans="1:7" x14ac:dyDescent="0.25">
      <c r="G36" s="1"/>
    </row>
    <row r="37" spans="1:7" ht="27.75" customHeight="1" x14ac:dyDescent="0.3">
      <c r="A37" s="89" t="s">
        <v>77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79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59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81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69"/>
      <c r="E3" s="69"/>
      <c r="F3" s="69"/>
      <c r="G3" s="62">
        <v>44681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84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66</v>
      </c>
      <c r="C27" s="14" t="s">
        <v>10</v>
      </c>
      <c r="D27" s="15">
        <v>2.0499999999999998</v>
      </c>
      <c r="E27" s="7">
        <v>4120.6000000000004</v>
      </c>
      <c r="F27" s="10" t="s">
        <v>21</v>
      </c>
      <c r="G27" s="8">
        <f t="shared" si="1"/>
        <v>8447.23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68678.550800000012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v>9106.56</v>
      </c>
    </row>
    <row r="32" spans="1:7" s="3" customFormat="1" ht="36.6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9106.56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77785.110800000009</v>
      </c>
    </row>
    <row r="36" spans="1:7" x14ac:dyDescent="0.25">
      <c r="G36" s="1"/>
    </row>
    <row r="37" spans="1:7" ht="27.75" customHeight="1" x14ac:dyDescent="0.3">
      <c r="A37" s="89" t="s">
        <v>80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82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83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9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85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70"/>
      <c r="E3" s="70"/>
      <c r="F3" s="70"/>
      <c r="G3" s="62">
        <v>44712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84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66</v>
      </c>
      <c r="C27" s="14" t="s">
        <v>10</v>
      </c>
      <c r="D27" s="15">
        <v>2.0499999999999998</v>
      </c>
      <c r="E27" s="7">
        <v>4120.6000000000004</v>
      </c>
      <c r="F27" s="10" t="s">
        <v>21</v>
      </c>
      <c r="G27" s="8">
        <f t="shared" si="1"/>
        <v>8447.23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68678.550800000012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v>9539.24</v>
      </c>
    </row>
    <row r="32" spans="1:7" s="3" customFormat="1" ht="36.6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9539.24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78217.790800000017</v>
      </c>
    </row>
    <row r="36" spans="1:7" x14ac:dyDescent="0.25">
      <c r="G36" s="1"/>
    </row>
    <row r="37" spans="1:7" ht="27.75" customHeight="1" x14ac:dyDescent="0.3">
      <c r="A37" s="89" t="s">
        <v>86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87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83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22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89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71"/>
      <c r="E3" s="71"/>
      <c r="F3" s="71"/>
      <c r="G3" s="62">
        <v>44742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84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66</v>
      </c>
      <c r="C27" s="14" t="s">
        <v>10</v>
      </c>
      <c r="D27" s="15">
        <v>2.0499999999999998</v>
      </c>
      <c r="E27" s="7">
        <v>4120.6000000000004</v>
      </c>
      <c r="F27" s="10" t="s">
        <v>21</v>
      </c>
      <c r="G27" s="8">
        <f t="shared" si="1"/>
        <v>8447.23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68678.550800000012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v>590.32000000000005</v>
      </c>
    </row>
    <row r="32" spans="1:7" s="3" customFormat="1" ht="36.6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590.32000000000005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69268.870800000019</v>
      </c>
    </row>
    <row r="36" spans="1:7" x14ac:dyDescent="0.25">
      <c r="G36" s="1"/>
    </row>
    <row r="37" spans="1:7" ht="27.75" customHeight="1" x14ac:dyDescent="0.3">
      <c r="A37" s="89" t="s">
        <v>88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90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83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23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91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72"/>
      <c r="E3" s="72"/>
      <c r="F3" s="72"/>
      <c r="G3" s="62">
        <v>44773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84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92</v>
      </c>
      <c r="C27" s="14" t="s">
        <v>10</v>
      </c>
      <c r="D27" s="15">
        <v>2.16</v>
      </c>
      <c r="E27" s="7">
        <v>4120.6000000000004</v>
      </c>
      <c r="F27" s="10" t="s">
        <v>21</v>
      </c>
      <c r="G27" s="8">
        <f t="shared" si="1"/>
        <v>8900.496000000001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69131.816800000015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v>8744.26</v>
      </c>
    </row>
    <row r="32" spans="1:7" s="3" customFormat="1" ht="36.6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8744.26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77876.07680000001</v>
      </c>
    </row>
    <row r="36" spans="1:7" x14ac:dyDescent="0.25">
      <c r="G36" s="1"/>
    </row>
    <row r="37" spans="1:7" ht="27.75" customHeight="1" x14ac:dyDescent="0.3">
      <c r="A37" s="89" t="s">
        <v>93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94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83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6"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97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73"/>
      <c r="E3" s="73"/>
      <c r="F3" s="73"/>
      <c r="G3" s="62">
        <v>44804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84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92</v>
      </c>
      <c r="C27" s="14" t="s">
        <v>10</v>
      </c>
      <c r="D27" s="15">
        <v>2.16</v>
      </c>
      <c r="E27" s="7">
        <v>4120.6000000000004</v>
      </c>
      <c r="F27" s="10" t="s">
        <v>21</v>
      </c>
      <c r="G27" s="8">
        <f t="shared" si="1"/>
        <v>8900.496000000001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69131.816800000015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f>375+3208.84</f>
        <v>3583.84</v>
      </c>
    </row>
    <row r="32" spans="1:7" s="3" customFormat="1" ht="36.6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f>D32*E32</f>
        <v>27778</v>
      </c>
    </row>
    <row r="33" spans="1:7" s="3" customFormat="1" ht="34.5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f>D33*E33</f>
        <v>20045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51406.84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120538.65680000001</v>
      </c>
    </row>
    <row r="36" spans="1:7" x14ac:dyDescent="0.25">
      <c r="G36" s="1"/>
    </row>
    <row r="37" spans="1:7" ht="27.75" customHeight="1" x14ac:dyDescent="0.3">
      <c r="A37" s="89" t="s">
        <v>98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99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83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="70" zoomScaleNormal="70" workbookViewId="0">
      <selection activeCell="G31" sqref="G31"/>
    </sheetView>
  </sheetViews>
  <sheetFormatPr defaultColWidth="9.140625" defaultRowHeight="15.75" x14ac:dyDescent="0.25"/>
  <cols>
    <col min="1" max="1" width="12.85546875" style="1" customWidth="1"/>
    <col min="2" max="2" width="52.140625" style="1" customWidth="1"/>
    <col min="3" max="3" width="28.85546875" style="1" customWidth="1"/>
    <col min="4" max="4" width="14.7109375" style="1" customWidth="1"/>
    <col min="5" max="5" width="12.42578125" style="1" customWidth="1"/>
    <col min="6" max="6" width="29" style="16" customWidth="1"/>
    <col min="7" max="7" width="23.5703125" style="18" customWidth="1"/>
    <col min="8" max="8" width="8.85546875" style="1" customWidth="1"/>
    <col min="9" max="16384" width="9.140625" style="1"/>
  </cols>
  <sheetData>
    <row r="1" spans="1:7" s="29" customFormat="1" x14ac:dyDescent="0.25">
      <c r="F1" s="2"/>
      <c r="G1" s="30"/>
    </row>
    <row r="2" spans="1:7" s="34" customFormat="1" ht="55.5" customHeight="1" x14ac:dyDescent="0.25">
      <c r="B2" s="81" t="s">
        <v>101</v>
      </c>
      <c r="C2" s="81"/>
      <c r="D2" s="81"/>
      <c r="E2" s="81"/>
      <c r="F2" s="81"/>
      <c r="G2" s="81"/>
    </row>
    <row r="3" spans="1:7" s="37" customFormat="1" ht="18.75" x14ac:dyDescent="0.3">
      <c r="A3" s="35"/>
      <c r="B3" s="36" t="s">
        <v>51</v>
      </c>
      <c r="C3" s="36"/>
      <c r="D3" s="74"/>
      <c r="E3" s="74"/>
      <c r="F3" s="74"/>
      <c r="G3" s="62">
        <v>44834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93" customHeight="1" x14ac:dyDescent="0.3">
      <c r="A5" s="79" t="s">
        <v>84</v>
      </c>
      <c r="B5" s="82"/>
      <c r="C5" s="82"/>
      <c r="D5" s="82"/>
      <c r="E5" s="82"/>
      <c r="F5" s="82"/>
      <c r="G5" s="82"/>
    </row>
    <row r="6" spans="1:7" s="29" customFormat="1" ht="57" customHeight="1" x14ac:dyDescent="0.3">
      <c r="A6" s="83" t="s">
        <v>58</v>
      </c>
      <c r="B6" s="84"/>
      <c r="C6" s="84"/>
      <c r="D6" s="84"/>
      <c r="E6" s="84"/>
      <c r="F6" s="84"/>
      <c r="G6" s="84"/>
    </row>
    <row r="7" spans="1:7" ht="42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6.25" customHeight="1" x14ac:dyDescent="0.25">
      <c r="A8" s="4">
        <v>1</v>
      </c>
      <c r="B8" s="6" t="s">
        <v>9</v>
      </c>
      <c r="C8" s="4" t="s">
        <v>10</v>
      </c>
      <c r="D8" s="7">
        <v>0.34</v>
      </c>
      <c r="E8" s="7">
        <v>4120.6000000000004</v>
      </c>
      <c r="F8" s="5" t="s">
        <v>11</v>
      </c>
      <c r="G8" s="8">
        <f>D8*E8</f>
        <v>1401.0040000000001</v>
      </c>
    </row>
    <row r="9" spans="1:7" ht="51.75" customHeight="1" x14ac:dyDescent="0.25">
      <c r="A9" s="4">
        <f t="shared" ref="A9:A27" si="0">A8+1</f>
        <v>2</v>
      </c>
      <c r="B9" s="17" t="s">
        <v>42</v>
      </c>
      <c r="C9" s="4" t="s">
        <v>10</v>
      </c>
      <c r="D9" s="7">
        <v>0.08</v>
      </c>
      <c r="E9" s="7">
        <v>4120.6000000000004</v>
      </c>
      <c r="F9" s="5" t="s">
        <v>11</v>
      </c>
      <c r="G9" s="8">
        <f t="shared" ref="G9:G27" si="1">D9*E9</f>
        <v>329.64800000000002</v>
      </c>
    </row>
    <row r="10" spans="1:7" ht="53.25" customHeight="1" x14ac:dyDescent="0.25">
      <c r="A10" s="4">
        <f t="shared" si="0"/>
        <v>3</v>
      </c>
      <c r="B10" s="17" t="s">
        <v>13</v>
      </c>
      <c r="C10" s="4" t="s">
        <v>12</v>
      </c>
      <c r="D10" s="7">
        <v>0.17</v>
      </c>
      <c r="E10" s="7">
        <v>4120.6000000000004</v>
      </c>
      <c r="F10" s="5" t="s">
        <v>11</v>
      </c>
      <c r="G10" s="8">
        <f t="shared" si="1"/>
        <v>700.50200000000007</v>
      </c>
    </row>
    <row r="11" spans="1:7" ht="60.75" customHeight="1" x14ac:dyDescent="0.25">
      <c r="A11" s="4">
        <f t="shared" si="0"/>
        <v>4</v>
      </c>
      <c r="B11" s="17" t="s">
        <v>14</v>
      </c>
      <c r="C11" s="4" t="s">
        <v>15</v>
      </c>
      <c r="D11" s="7">
        <v>7.0000000000000007E-2</v>
      </c>
      <c r="E11" s="7">
        <v>4120.6000000000004</v>
      </c>
      <c r="F11" s="5" t="s">
        <v>11</v>
      </c>
      <c r="G11" s="8">
        <f t="shared" si="1"/>
        <v>288.44200000000006</v>
      </c>
    </row>
    <row r="12" spans="1:7" ht="78.75" x14ac:dyDescent="0.25">
      <c r="A12" s="4">
        <f t="shared" si="0"/>
        <v>5</v>
      </c>
      <c r="B12" s="17" t="s">
        <v>16</v>
      </c>
      <c r="C12" s="4" t="s">
        <v>17</v>
      </c>
      <c r="D12" s="7">
        <v>0.04</v>
      </c>
      <c r="E12" s="7">
        <v>4120.6000000000004</v>
      </c>
      <c r="F12" s="5" t="s">
        <v>11</v>
      </c>
      <c r="G12" s="8">
        <f t="shared" si="1"/>
        <v>164.82400000000001</v>
      </c>
    </row>
    <row r="13" spans="1:7" ht="56.25" customHeight="1" x14ac:dyDescent="0.25">
      <c r="A13" s="4">
        <f t="shared" si="0"/>
        <v>6</v>
      </c>
      <c r="B13" s="17" t="s">
        <v>19</v>
      </c>
      <c r="C13" s="4" t="s">
        <v>20</v>
      </c>
      <c r="D13" s="7">
        <v>0.21</v>
      </c>
      <c r="E13" s="7">
        <v>4120.6000000000004</v>
      </c>
      <c r="F13" s="5" t="s">
        <v>11</v>
      </c>
      <c r="G13" s="8">
        <f t="shared" si="1"/>
        <v>865.32600000000002</v>
      </c>
    </row>
    <row r="14" spans="1:7" ht="57" customHeight="1" x14ac:dyDescent="0.25">
      <c r="A14" s="4">
        <f t="shared" si="0"/>
        <v>7</v>
      </c>
      <c r="B14" s="17" t="s">
        <v>43</v>
      </c>
      <c r="C14" s="4" t="s">
        <v>22</v>
      </c>
      <c r="D14" s="7">
        <v>0.19</v>
      </c>
      <c r="E14" s="7">
        <v>4120.6000000000004</v>
      </c>
      <c r="F14" s="5" t="s">
        <v>11</v>
      </c>
      <c r="G14" s="8">
        <f t="shared" si="1"/>
        <v>782.9140000000001</v>
      </c>
    </row>
    <row r="15" spans="1:7" ht="51.75" customHeight="1" x14ac:dyDescent="0.25">
      <c r="A15" s="4">
        <f t="shared" si="0"/>
        <v>8</v>
      </c>
      <c r="B15" s="6" t="s">
        <v>23</v>
      </c>
      <c r="C15" s="4" t="s">
        <v>22</v>
      </c>
      <c r="D15" s="7">
        <v>0.2</v>
      </c>
      <c r="E15" s="7">
        <v>4120.6000000000004</v>
      </c>
      <c r="F15" s="5" t="s">
        <v>11</v>
      </c>
      <c r="G15" s="8">
        <f t="shared" si="1"/>
        <v>824.12000000000012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0.54</v>
      </c>
      <c r="E16" s="7">
        <v>4120.6000000000004</v>
      </c>
      <c r="F16" s="10" t="s">
        <v>48</v>
      </c>
      <c r="G16" s="8">
        <f t="shared" si="1"/>
        <v>2225.1240000000003</v>
      </c>
    </row>
    <row r="17" spans="1:7" ht="26.25" customHeight="1" x14ac:dyDescent="0.25">
      <c r="A17" s="4">
        <f t="shared" si="0"/>
        <v>10</v>
      </c>
      <c r="B17" s="6" t="s">
        <v>24</v>
      </c>
      <c r="C17" s="4" t="s">
        <v>10</v>
      </c>
      <c r="D17" s="7">
        <v>0.46</v>
      </c>
      <c r="E17" s="7">
        <v>4120.6000000000004</v>
      </c>
      <c r="F17" s="10" t="s">
        <v>48</v>
      </c>
      <c r="G17" s="8">
        <f t="shared" si="1"/>
        <v>1895.4760000000003</v>
      </c>
    </row>
    <row r="18" spans="1:7" ht="29.25" customHeight="1" x14ac:dyDescent="0.25">
      <c r="A18" s="4">
        <f t="shared" si="0"/>
        <v>11</v>
      </c>
      <c r="B18" s="6" t="s">
        <v>25</v>
      </c>
      <c r="C18" s="4" t="s">
        <v>22</v>
      </c>
      <c r="D18" s="7">
        <v>0.05</v>
      </c>
      <c r="E18" s="7">
        <v>4120.6000000000004</v>
      </c>
      <c r="F18" s="5" t="s">
        <v>26</v>
      </c>
      <c r="G18" s="8">
        <f t="shared" si="1"/>
        <v>206.03000000000003</v>
      </c>
    </row>
    <row r="19" spans="1:7" ht="75.75" customHeight="1" x14ac:dyDescent="0.25">
      <c r="A19" s="4">
        <f t="shared" si="0"/>
        <v>12</v>
      </c>
      <c r="B19" s="6" t="s">
        <v>27</v>
      </c>
      <c r="C19" s="13" t="s">
        <v>22</v>
      </c>
      <c r="D19" s="15">
        <v>0.08</v>
      </c>
      <c r="E19" s="7">
        <v>4120.6000000000004</v>
      </c>
      <c r="F19" s="5" t="s">
        <v>60</v>
      </c>
      <c r="G19" s="8">
        <f t="shared" si="1"/>
        <v>329.64800000000002</v>
      </c>
    </row>
    <row r="20" spans="1:7" ht="31.5" x14ac:dyDescent="0.25">
      <c r="A20" s="4">
        <f t="shared" si="0"/>
        <v>13</v>
      </c>
      <c r="B20" s="6" t="s">
        <v>28</v>
      </c>
      <c r="C20" s="13" t="s">
        <v>29</v>
      </c>
      <c r="D20" s="15">
        <v>0.51</v>
      </c>
      <c r="E20" s="7">
        <v>4120.6000000000004</v>
      </c>
      <c r="F20" s="5" t="s">
        <v>18</v>
      </c>
      <c r="G20" s="8">
        <f t="shared" si="1"/>
        <v>2101.5060000000003</v>
      </c>
    </row>
    <row r="21" spans="1:7" ht="26.25" customHeight="1" x14ac:dyDescent="0.25">
      <c r="A21" s="4">
        <f t="shared" si="0"/>
        <v>14</v>
      </c>
      <c r="B21" s="22" t="s">
        <v>45</v>
      </c>
      <c r="C21" s="13" t="s">
        <v>30</v>
      </c>
      <c r="D21" s="15">
        <v>1.62</v>
      </c>
      <c r="E21" s="7">
        <v>4120.6000000000004</v>
      </c>
      <c r="F21" s="10" t="s">
        <v>48</v>
      </c>
      <c r="G21" s="8">
        <f>D21*E21</f>
        <v>6675.3720000000012</v>
      </c>
    </row>
    <row r="22" spans="1:7" ht="38.25" customHeight="1" x14ac:dyDescent="0.25">
      <c r="A22" s="4">
        <f t="shared" si="0"/>
        <v>15</v>
      </c>
      <c r="B22" s="22" t="s">
        <v>63</v>
      </c>
      <c r="C22" s="4" t="s">
        <v>31</v>
      </c>
      <c r="D22" s="15">
        <v>3.81</v>
      </c>
      <c r="E22" s="7">
        <v>4120.6000000000004</v>
      </c>
      <c r="F22" s="5" t="s">
        <v>32</v>
      </c>
      <c r="G22" s="8">
        <f t="shared" si="1"/>
        <v>15699.486000000001</v>
      </c>
    </row>
    <row r="23" spans="1:7" ht="31.5" x14ac:dyDescent="0.25">
      <c r="A23" s="4">
        <f>A22+1</f>
        <v>16</v>
      </c>
      <c r="B23" s="11" t="s">
        <v>33</v>
      </c>
      <c r="C23" s="12" t="s">
        <v>34</v>
      </c>
      <c r="D23" s="7">
        <f>6095.96*1.04</f>
        <v>6339.7984000000006</v>
      </c>
      <c r="E23" s="7">
        <v>2</v>
      </c>
      <c r="F23" s="10" t="s">
        <v>48</v>
      </c>
      <c r="G23" s="8">
        <f t="shared" si="1"/>
        <v>12679.596800000001</v>
      </c>
    </row>
    <row r="24" spans="1:7" x14ac:dyDescent="0.25">
      <c r="A24" s="4">
        <f t="shared" si="0"/>
        <v>17</v>
      </c>
      <c r="B24" s="11" t="s">
        <v>35</v>
      </c>
      <c r="C24" s="12" t="s">
        <v>10</v>
      </c>
      <c r="D24" s="7">
        <v>1.71</v>
      </c>
      <c r="E24" s="7">
        <v>4120.6000000000004</v>
      </c>
      <c r="F24" s="10" t="s">
        <v>48</v>
      </c>
      <c r="G24" s="8">
        <f t="shared" si="1"/>
        <v>7046.2260000000006</v>
      </c>
    </row>
    <row r="25" spans="1:7" x14ac:dyDescent="0.25">
      <c r="A25" s="4">
        <f t="shared" si="0"/>
        <v>18</v>
      </c>
      <c r="B25" s="11" t="s">
        <v>36</v>
      </c>
      <c r="C25" s="12" t="s">
        <v>37</v>
      </c>
      <c r="D25" s="7">
        <v>0.14000000000000001</v>
      </c>
      <c r="E25" s="7">
        <v>4120.6000000000004</v>
      </c>
      <c r="F25" s="10" t="s">
        <v>48</v>
      </c>
      <c r="G25" s="8">
        <f t="shared" si="1"/>
        <v>576.88400000000013</v>
      </c>
    </row>
    <row r="26" spans="1:7" ht="48.75" customHeight="1" x14ac:dyDescent="0.25">
      <c r="A26" s="4">
        <f t="shared" si="0"/>
        <v>19</v>
      </c>
      <c r="B26" s="21" t="s">
        <v>38</v>
      </c>
      <c r="C26" s="9" t="s">
        <v>10</v>
      </c>
      <c r="D26" s="7">
        <v>1.32</v>
      </c>
      <c r="E26" s="7">
        <v>4120.6000000000004</v>
      </c>
      <c r="F26" s="10" t="s">
        <v>48</v>
      </c>
      <c r="G26" s="8">
        <f t="shared" si="1"/>
        <v>5439.1920000000009</v>
      </c>
    </row>
    <row r="27" spans="1:7" s="3" customFormat="1" ht="47.25" x14ac:dyDescent="0.25">
      <c r="A27" s="20">
        <f t="shared" si="0"/>
        <v>20</v>
      </c>
      <c r="B27" s="17" t="s">
        <v>92</v>
      </c>
      <c r="C27" s="14" t="s">
        <v>10</v>
      </c>
      <c r="D27" s="15">
        <v>2.16</v>
      </c>
      <c r="E27" s="7">
        <v>4120.6000000000004</v>
      </c>
      <c r="F27" s="10" t="s">
        <v>21</v>
      </c>
      <c r="G27" s="8">
        <f t="shared" si="1"/>
        <v>8900.496000000001</v>
      </c>
    </row>
    <row r="28" spans="1:7" s="23" customFormat="1" x14ac:dyDescent="0.25">
      <c r="A28" s="85" t="s">
        <v>41</v>
      </c>
      <c r="B28" s="86"/>
      <c r="C28" s="85"/>
      <c r="D28" s="85"/>
      <c r="E28" s="85"/>
      <c r="F28" s="85"/>
      <c r="G28" s="28">
        <f>SUM(G8:G27)</f>
        <v>69131.816800000015</v>
      </c>
    </row>
    <row r="29" spans="1:7" s="3" customFormat="1" x14ac:dyDescent="0.25">
      <c r="A29" s="87" t="s">
        <v>40</v>
      </c>
      <c r="B29" s="87"/>
      <c r="C29" s="87"/>
      <c r="D29" s="87"/>
      <c r="E29" s="87"/>
      <c r="F29" s="87"/>
      <c r="G29" s="87"/>
    </row>
    <row r="30" spans="1:7" s="3" customFormat="1" ht="42" customHeight="1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24" t="s">
        <v>47</v>
      </c>
      <c r="G30" s="19" t="s">
        <v>5</v>
      </c>
    </row>
    <row r="31" spans="1:7" s="3" customFormat="1" ht="28.15" customHeight="1" x14ac:dyDescent="0.25">
      <c r="A31" s="13">
        <v>1</v>
      </c>
      <c r="B31" s="25" t="s">
        <v>40</v>
      </c>
      <c r="C31" s="26"/>
      <c r="D31" s="15"/>
      <c r="E31" s="13"/>
      <c r="F31" s="24" t="s">
        <v>62</v>
      </c>
      <c r="G31" s="19">
        <v>1316.42</v>
      </c>
    </row>
    <row r="32" spans="1:7" s="3" customFormat="1" ht="36.6" hidden="1" customHeight="1" x14ac:dyDescent="0.25">
      <c r="A32" s="13">
        <v>2</v>
      </c>
      <c r="B32" s="17" t="s">
        <v>6</v>
      </c>
      <c r="C32" s="13" t="s">
        <v>7</v>
      </c>
      <c r="D32" s="15">
        <v>14.62</v>
      </c>
      <c r="E32" s="15">
        <v>1900</v>
      </c>
      <c r="F32" s="24" t="s">
        <v>61</v>
      </c>
      <c r="G32" s="19">
        <v>0</v>
      </c>
    </row>
    <row r="33" spans="1:7" s="3" customFormat="1" ht="34.5" hidden="1" customHeight="1" x14ac:dyDescent="0.25">
      <c r="A33" s="13">
        <f>A32+1</f>
        <v>3</v>
      </c>
      <c r="B33" s="17" t="s">
        <v>8</v>
      </c>
      <c r="C33" s="13" t="s">
        <v>7</v>
      </c>
      <c r="D33" s="15">
        <v>10.55</v>
      </c>
      <c r="E33" s="15">
        <v>1900</v>
      </c>
      <c r="F33" s="24" t="s">
        <v>61</v>
      </c>
      <c r="G33" s="19">
        <v>0</v>
      </c>
    </row>
    <row r="34" spans="1:7" s="27" customFormat="1" x14ac:dyDescent="0.25">
      <c r="A34" s="88" t="s">
        <v>41</v>
      </c>
      <c r="B34" s="88"/>
      <c r="C34" s="88"/>
      <c r="D34" s="88"/>
      <c r="E34" s="88"/>
      <c r="F34" s="88"/>
      <c r="G34" s="33">
        <f>SUM(G31:G33)</f>
        <v>1316.42</v>
      </c>
    </row>
    <row r="35" spans="1:7" s="23" customFormat="1" x14ac:dyDescent="0.25">
      <c r="A35" s="85" t="s">
        <v>49</v>
      </c>
      <c r="B35" s="85"/>
      <c r="C35" s="85"/>
      <c r="D35" s="85"/>
      <c r="E35" s="85"/>
      <c r="F35" s="85"/>
      <c r="G35" s="28">
        <f>G28+G34</f>
        <v>70448.236800000013</v>
      </c>
    </row>
    <row r="36" spans="1:7" x14ac:dyDescent="0.25">
      <c r="G36" s="1"/>
    </row>
    <row r="37" spans="1:7" ht="27.75" customHeight="1" x14ac:dyDescent="0.3">
      <c r="A37" s="89" t="s">
        <v>100</v>
      </c>
      <c r="B37" s="90"/>
      <c r="C37" s="90"/>
      <c r="D37" s="90"/>
      <c r="E37" s="90"/>
      <c r="F37" s="90"/>
      <c r="G37" s="90"/>
    </row>
    <row r="38" spans="1:7" ht="23.25" customHeight="1" x14ac:dyDescent="0.3">
      <c r="A38" s="89" t="s">
        <v>102</v>
      </c>
      <c r="B38" s="80"/>
      <c r="C38" s="80"/>
      <c r="D38" s="80"/>
      <c r="E38" s="80"/>
      <c r="F38" s="80"/>
      <c r="G38" s="80"/>
    </row>
    <row r="39" spans="1:7" ht="24.75" customHeight="1" x14ac:dyDescent="0.3">
      <c r="A39" s="79" t="s">
        <v>52</v>
      </c>
      <c r="B39" s="80"/>
      <c r="C39" s="80"/>
      <c r="D39" s="80"/>
      <c r="E39" s="80"/>
      <c r="F39" s="80"/>
      <c r="G39" s="80"/>
    </row>
    <row r="40" spans="1:7" ht="25.5" customHeight="1" x14ac:dyDescent="0.3">
      <c r="A40" s="79" t="s">
        <v>53</v>
      </c>
      <c r="B40" s="80"/>
      <c r="C40" s="80"/>
      <c r="D40" s="80"/>
      <c r="E40" s="80"/>
      <c r="F40" s="80"/>
      <c r="G40" s="80"/>
    </row>
    <row r="41" spans="1:7" ht="30.75" customHeight="1" x14ac:dyDescent="0.3">
      <c r="A41" s="79" t="s">
        <v>54</v>
      </c>
      <c r="B41" s="80"/>
      <c r="C41" s="80"/>
      <c r="D41" s="80"/>
      <c r="E41" s="80"/>
      <c r="F41" s="80"/>
      <c r="G41" s="80"/>
    </row>
    <row r="42" spans="1:7" x14ac:dyDescent="0.25">
      <c r="G42" s="1"/>
    </row>
    <row r="43" spans="1:7" x14ac:dyDescent="0.25">
      <c r="C43" s="1" t="s">
        <v>55</v>
      </c>
      <c r="G43" s="1"/>
    </row>
    <row r="44" spans="1:7" x14ac:dyDescent="0.25">
      <c r="G44" s="1"/>
    </row>
    <row r="45" spans="1:7" x14ac:dyDescent="0.25">
      <c r="B45" s="1" t="s">
        <v>56</v>
      </c>
      <c r="C45" s="1" t="s">
        <v>64</v>
      </c>
      <c r="F45" s="38"/>
      <c r="G45" s="1"/>
    </row>
    <row r="46" spans="1:7" x14ac:dyDescent="0.25">
      <c r="G46" s="1"/>
    </row>
    <row r="47" spans="1:7" x14ac:dyDescent="0.25">
      <c r="B47" s="1" t="s">
        <v>57</v>
      </c>
      <c r="C47" s="39" t="s">
        <v>83</v>
      </c>
      <c r="F47" s="38"/>
      <c r="G47" s="1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6692913385826772" right="0.31496062992125984" top="0.19685039370078741" bottom="0.15748031496062992" header="0.15748031496062992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год!Область_печати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2023-01-31T07:20:00Z</dcterms:modified>
</cp:coreProperties>
</file>