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сводная'!$A$1:$J$42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9" i="19"/>
  <c r="I19"/>
  <c r="J19" s="1"/>
  <c r="H21"/>
  <c r="I21" s="1"/>
  <c r="J21" s="1"/>
  <c r="H22"/>
  <c r="I22"/>
  <c r="J22" s="1"/>
  <c r="L22"/>
  <c r="M22" s="1"/>
  <c r="L21"/>
  <c r="M21" s="1"/>
  <c r="L20"/>
  <c r="H35"/>
  <c r="I35" s="1"/>
  <c r="J35" s="1"/>
  <c r="I29"/>
  <c r="J29" s="1"/>
  <c r="H31"/>
  <c r="I31" s="1"/>
  <c r="J31" s="1"/>
  <c r="A31"/>
  <c r="H30"/>
  <c r="I30" s="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3" l="1"/>
  <c r="N36" s="1"/>
  <c r="J30"/>
  <c r="I32"/>
  <c r="J8"/>
  <c r="J26" s="1"/>
  <c r="I26"/>
  <c r="I33" s="1"/>
  <c r="G33" s="1"/>
  <c r="G36" s="1"/>
  <c r="J32"/>
  <c r="H26"/>
  <c r="J33" l="1"/>
  <c r="J36" s="1"/>
</calcChain>
</file>

<file path=xl/sharedStrings.xml><?xml version="1.0" encoding="utf-8"?>
<sst xmlns="http://schemas.openxmlformats.org/spreadsheetml/2006/main" count="167" uniqueCount="109">
  <si>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</si>
  <si>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</si>
  <si>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</si>
  <si>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</si>
  <si>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</si>
  <si>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</si>
  <si>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</si>
  <si>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</si>
  <si>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</si>
  <si>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</si>
  <si>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</si>
  <si>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</si>
  <si>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</si>
  <si>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</si>
  <si>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</si>
  <si>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</si>
  <si>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</si>
  <si>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</si>
  <si>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</si>
  <si>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</si>
  <si>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</si>
  <si>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</si>
  <si>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</si>
  <si>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</si>
  <si>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</si>
  <si>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</si>
  <si>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</si>
  <si>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</si>
  <si>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</si>
  <si>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</si>
  <si>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</si>
  <si>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</si>
  <si>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</si>
  <si>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</si>
  <si>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</si>
  <si>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</si>
  <si>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</si>
  <si>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</si>
  <si>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</si>
  <si>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</si>
  <si>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</si>
  <si>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</si>
  <si>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</si>
  <si>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</si>
  <si>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</si>
  <si>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</si>
  <si>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</si>
  <si>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</si>
  <si>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</si>
  <si>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</si>
  <si>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</si>
  <si>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</si>
  <si>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</si>
  <si>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</si>
  <si>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</si>
  <si>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</si>
  <si>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</si>
  <si>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</si>
  <si>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</si>
  <si>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</si>
  <si>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</si>
  <si>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</si>
  <si>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</si>
  <si>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</si>
  <si>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</si>
  <si>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</si>
  <si>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</si>
  <si>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</si>
  <si>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</si>
  <si>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</si>
  <si>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</si>
  <si>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</si>
  <si>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Зафабричная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</si>
  <si>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</si>
  <si>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</si>
  <si>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</si>
  <si>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</si>
  <si>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</si>
  <si>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</si>
  <si>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</si>
  <si>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</si>
  <si>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</si>
  <si>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</si>
  <si>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</si>
  <si>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</si>
  <si>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</si>
  <si>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</si>
  <si>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</si>
  <si>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</si>
  <si>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</si>
  <si>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</si>
  <si>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</si>
  <si>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</si>
  <si>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</si>
  <si>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</si>
  <si>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</si>
  <si>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</si>
  <si>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</si>
  <si>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</si>
  <si>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</si>
  <si>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Зафабричная д. 5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</si>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</sst>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4" fontId="2" fillId="0" borderId="1" xfId="0" applyNumberFormat="1" applyFont="1" applyBorder="1" applyAlignment="1">
      <alignment horizontal="center" vertical="center"/>
    </xf>
    <xf numFmtId="4" fontId="2" fillId="3" borderId="0" xfId="0" applyNumberFormat="1" applyFont="1" applyFill="1"/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" fontId="5" fillId="3" borderId="2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2" fontId="5" fillId="3" borderId="2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4" fontId="2" fillId="0" borderId="4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9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wrapText="1"/>
    </xf>
    <xf numFmtId="0" fontId="11" fillId="0" borderId="4" xfId="0" applyFont="1" applyBorder="1"/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5" fillId="3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0" fillId="3" borderId="3" xfId="0" applyFill="1" applyBorder="1" applyAlignment="1"/>
    <xf numFmtId="0" fontId="0" fillId="3" borderId="5" xfId="0" applyFill="1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55</v>
      </c>
    </row>
    <row r="2" spans="1:10">
      <c r="J2" s="3"/>
    </row>
    <row r="3" spans="1:10">
      <c r="B3" s="113" t="s">
        <v>58</v>
      </c>
      <c r="C3" s="113"/>
      <c r="D3" s="113"/>
      <c r="E3" s="113"/>
      <c r="F3" s="113"/>
      <c r="G3" s="113"/>
      <c r="H3" s="113"/>
      <c r="I3" s="113"/>
      <c r="J3" s="113"/>
    </row>
    <row r="4" spans="1:10">
      <c r="B4" s="113" t="s">
        <v>59</v>
      </c>
      <c r="C4" s="113"/>
      <c r="D4" s="113"/>
      <c r="E4" s="113"/>
      <c r="F4" s="113"/>
      <c r="G4" s="113"/>
      <c r="H4" s="113"/>
      <c r="I4" s="113"/>
      <c r="J4" s="113"/>
    </row>
    <row r="6" spans="1:10" ht="75.599999999999994" customHeight="1">
      <c r="B6" s="114" t="s">
        <v>39</v>
      </c>
      <c r="C6" s="114"/>
      <c r="D6" s="114"/>
      <c r="E6" s="114"/>
      <c r="F6" s="114"/>
      <c r="G6" s="4" t="s">
        <v>40</v>
      </c>
      <c r="H6" s="4" t="s">
        <v>41</v>
      </c>
      <c r="I6" s="5" t="s">
        <v>43</v>
      </c>
      <c r="J6" s="4" t="s">
        <v>42</v>
      </c>
    </row>
    <row r="7" spans="1:10" s="7" customFormat="1" ht="15.6" customHeight="1">
      <c r="B7" s="123" t="s">
        <v>44</v>
      </c>
      <c r="C7" s="124"/>
      <c r="D7" s="124"/>
      <c r="E7" s="124"/>
      <c r="F7" s="125"/>
      <c r="G7" s="4" t="s">
        <v>9</v>
      </c>
      <c r="H7" s="4" t="s">
        <v>2</v>
      </c>
      <c r="I7" s="5" t="s">
        <v>1</v>
      </c>
      <c r="J7" s="4" t="s">
        <v>3</v>
      </c>
    </row>
    <row r="8" spans="1:10" ht="25.15" customHeight="1">
      <c r="B8" s="115" t="s">
        <v>45</v>
      </c>
      <c r="C8" s="116"/>
      <c r="D8" s="116"/>
      <c r="E8" s="116"/>
      <c r="F8" s="117"/>
      <c r="G8" s="8"/>
      <c r="H8" s="9" t="s">
        <v>46</v>
      </c>
      <c r="I8" s="8"/>
      <c r="J8" s="10"/>
    </row>
    <row r="9" spans="1:10" ht="25.15" customHeight="1">
      <c r="B9" s="126" t="s">
        <v>8</v>
      </c>
      <c r="C9" s="127"/>
      <c r="D9" s="127"/>
      <c r="E9" s="127"/>
      <c r="F9" s="128"/>
      <c r="G9" s="8"/>
      <c r="H9" s="9"/>
      <c r="I9" s="8"/>
      <c r="J9" s="8"/>
    </row>
    <row r="10" spans="1:10" ht="25.15" customHeight="1">
      <c r="B10" s="119" t="s">
        <v>37</v>
      </c>
      <c r="C10" s="120"/>
      <c r="D10" s="120"/>
      <c r="E10" s="120"/>
      <c r="F10" s="121"/>
      <c r="G10" s="8"/>
      <c r="H10" s="9" t="s">
        <v>46</v>
      </c>
      <c r="I10" s="8"/>
      <c r="J10" s="10"/>
    </row>
    <row r="11" spans="1:10" ht="101.45" customHeight="1">
      <c r="B11" s="129" t="s">
        <v>50</v>
      </c>
      <c r="C11" s="130"/>
      <c r="D11" s="130"/>
      <c r="E11" s="130"/>
      <c r="F11" s="131"/>
      <c r="G11" s="8"/>
      <c r="H11" s="9" t="s">
        <v>46</v>
      </c>
      <c r="I11" s="8"/>
      <c r="J11" s="10"/>
    </row>
    <row r="12" spans="1:10" ht="25.15" customHeight="1">
      <c r="B12" s="119" t="s">
        <v>38</v>
      </c>
      <c r="C12" s="120"/>
      <c r="D12" s="120"/>
      <c r="E12" s="120"/>
      <c r="F12" s="121"/>
      <c r="G12" s="8"/>
      <c r="H12" s="9" t="s">
        <v>46</v>
      </c>
      <c r="I12" s="8"/>
      <c r="J12" s="10"/>
    </row>
    <row r="13" spans="1:10" ht="40.15" customHeight="1">
      <c r="B13" s="122" t="s">
        <v>47</v>
      </c>
      <c r="C13" s="122"/>
      <c r="D13" s="122"/>
      <c r="E13" s="122"/>
      <c r="F13" s="122"/>
      <c r="G13" s="122"/>
      <c r="H13" s="122"/>
      <c r="I13" s="122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48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18" t="s">
        <v>54</v>
      </c>
      <c r="B16" s="118"/>
      <c r="C16" s="118"/>
      <c r="D16" s="118"/>
      <c r="E16" s="118"/>
      <c r="F16" s="118"/>
      <c r="G16" s="118"/>
      <c r="H16" s="118"/>
      <c r="I16" s="118"/>
      <c r="J16" s="118"/>
    </row>
    <row r="17" spans="1:10">
      <c r="A17" s="118"/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0" ht="24.75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57</v>
      </c>
      <c r="C20" s="6"/>
      <c r="D20" s="6"/>
      <c r="E20" s="6"/>
      <c r="F20" s="6"/>
      <c r="G20" s="6"/>
      <c r="H20" s="6" t="s">
        <v>51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16" zoomScale="75" zoomScaleNormal="75" zoomScaleSheetLayoutView="85" workbookViewId="0">
      <selection activeCell="N36" sqref="N36"/>
    </sheetView>
  </sheetViews>
  <sheetFormatPr defaultColWidth="8.85546875" defaultRowHeight="15.75"/>
  <cols>
    <col min="1" max="1" width="14.140625" style="2" customWidth="1"/>
    <col min="2" max="2" width="49.28515625" style="2" customWidth="1"/>
    <col min="3" max="3" width="19.8554687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2" style="1" hidden="1" customWidth="1"/>
    <col min="8" max="8" width="15" style="42" hidden="1" customWidth="1"/>
    <col min="9" max="9" width="16.28515625" style="31" hidden="1" customWidth="1"/>
    <col min="10" max="10" width="13.28515625" style="31" hidden="1" customWidth="1"/>
    <col min="11" max="11" width="12.28515625" style="43" hidden="1" customWidth="1"/>
    <col min="12" max="12" width="11.5703125" style="43" hidden="1" customWidth="1"/>
    <col min="13" max="13" width="13.7109375" style="43" hidden="1" customWidth="1"/>
    <col min="14" max="14" width="21.28515625" style="2" customWidth="1"/>
    <col min="15" max="15" width="8.85546875" style="2" customWidth="1"/>
    <col min="16" max="16384" width="8.85546875" style="2"/>
  </cols>
  <sheetData>
    <row r="1" spans="1:14">
      <c r="B1" s="2" t="s">
        <v>69</v>
      </c>
      <c r="F1" s="112"/>
      <c r="G1" s="13"/>
      <c r="H1" s="30" t="s">
        <v>55</v>
      </c>
    </row>
    <row r="2" spans="1:14">
      <c r="F2" s="14" t="s">
        <v>56</v>
      </c>
      <c r="G2" s="14"/>
      <c r="H2" s="32"/>
    </row>
    <row r="3" spans="1:14" s="53" customFormat="1" ht="15" customHeight="1">
      <c r="A3" s="134" t="s">
        <v>107</v>
      </c>
      <c r="B3" s="134"/>
      <c r="C3" s="134"/>
      <c r="D3" s="134"/>
      <c r="E3" s="134"/>
      <c r="F3" s="134"/>
      <c r="G3" s="134"/>
      <c r="H3" s="134"/>
      <c r="I3" s="134"/>
      <c r="J3" s="50"/>
      <c r="K3" s="51"/>
      <c r="L3" s="51"/>
      <c r="M3" s="52"/>
    </row>
    <row r="4" spans="1:14" s="53" customFormat="1" ht="21" customHeight="1">
      <c r="A4" s="134"/>
      <c r="B4" s="134"/>
      <c r="C4" s="134"/>
      <c r="D4" s="134"/>
      <c r="E4" s="134"/>
      <c r="F4" s="134"/>
      <c r="G4" s="134"/>
      <c r="H4" s="134"/>
      <c r="I4" s="134"/>
      <c r="J4" s="50"/>
      <c r="K4" s="51"/>
      <c r="L4" s="51"/>
      <c r="M4" s="52"/>
    </row>
    <row r="5" spans="1:14" ht="20.25" customHeight="1">
      <c r="A5" s="15"/>
      <c r="B5" s="15" t="s">
        <v>72</v>
      </c>
      <c r="C5" s="15" t="s">
        <v>34</v>
      </c>
      <c r="D5" s="16">
        <v>5470.1</v>
      </c>
      <c r="E5" s="16">
        <v>5470.1</v>
      </c>
      <c r="F5" s="17"/>
      <c r="G5" s="17"/>
      <c r="H5" s="33"/>
      <c r="I5" s="34"/>
      <c r="K5" s="15"/>
      <c r="L5" s="15"/>
    </row>
    <row r="6" spans="1:14" ht="20.25" customHeight="1">
      <c r="A6" s="138" t="s">
        <v>53</v>
      </c>
      <c r="B6" s="138"/>
      <c r="C6" s="138"/>
      <c r="D6" s="138"/>
      <c r="E6" s="138"/>
      <c r="F6" s="138"/>
      <c r="G6" s="138"/>
      <c r="H6" s="138"/>
      <c r="I6" s="138"/>
      <c r="K6" s="132" t="s">
        <v>71</v>
      </c>
      <c r="L6" s="133"/>
      <c r="M6" s="133"/>
    </row>
    <row r="7" spans="1:14" ht="53.45" customHeight="1">
      <c r="A7" s="18" t="s">
        <v>28</v>
      </c>
      <c r="B7" s="18" t="s">
        <v>29</v>
      </c>
      <c r="C7" s="18" t="s">
        <v>83</v>
      </c>
      <c r="D7" s="18" t="s">
        <v>84</v>
      </c>
      <c r="E7" s="18" t="s">
        <v>85</v>
      </c>
      <c r="F7" s="19" t="s">
        <v>80</v>
      </c>
      <c r="G7" s="19" t="s">
        <v>82</v>
      </c>
      <c r="H7" s="35" t="s">
        <v>52</v>
      </c>
      <c r="I7" s="29" t="s">
        <v>30</v>
      </c>
      <c r="J7" s="35" t="s">
        <v>66</v>
      </c>
      <c r="K7" s="18" t="s">
        <v>70</v>
      </c>
      <c r="L7" s="18"/>
      <c r="M7" s="106"/>
      <c r="N7" s="35" t="s">
        <v>66</v>
      </c>
    </row>
    <row r="8" spans="1:14" ht="63">
      <c r="A8" s="18">
        <v>1</v>
      </c>
      <c r="B8" s="20" t="s">
        <v>17</v>
      </c>
      <c r="C8" s="18" t="s">
        <v>32</v>
      </c>
      <c r="D8" s="10">
        <v>0.33</v>
      </c>
      <c r="E8" s="10">
        <v>5470.1</v>
      </c>
      <c r="F8" s="19" t="s">
        <v>33</v>
      </c>
      <c r="G8" s="19">
        <v>12</v>
      </c>
      <c r="H8" s="36">
        <f t="shared" ref="H8:H25" si="0">D8*E8</f>
        <v>1805.1330000000003</v>
      </c>
      <c r="I8" s="29">
        <f t="shared" ref="I8:I25" si="1">H8*G8</f>
        <v>21661.596000000005</v>
      </c>
      <c r="J8" s="49">
        <f>I8/G8/E8</f>
        <v>0.33000000000000007</v>
      </c>
      <c r="K8" s="18"/>
      <c r="L8" s="18"/>
      <c r="M8" s="106"/>
      <c r="N8" s="109">
        <f>J8*1.04*1.092</f>
        <v>0.37477440000000012</v>
      </c>
    </row>
    <row r="9" spans="1:14" ht="63">
      <c r="A9" s="18">
        <f t="shared" ref="A9:A25" si="2">A8+1</f>
        <v>2</v>
      </c>
      <c r="B9" s="46" t="s">
        <v>75</v>
      </c>
      <c r="C9" s="18" t="s">
        <v>32</v>
      </c>
      <c r="D9" s="10">
        <v>0.08</v>
      </c>
      <c r="E9" s="10">
        <v>5470.1</v>
      </c>
      <c r="F9" s="19" t="s">
        <v>33</v>
      </c>
      <c r="G9" s="19">
        <v>12</v>
      </c>
      <c r="H9" s="36">
        <f t="shared" si="0"/>
        <v>437.60800000000006</v>
      </c>
      <c r="I9" s="29">
        <f t="shared" si="1"/>
        <v>5251.2960000000003</v>
      </c>
      <c r="J9" s="49">
        <f t="shared" ref="J9:J25" si="3">I9/G9/E9</f>
        <v>0.08</v>
      </c>
      <c r="K9" s="18"/>
      <c r="L9" s="18"/>
      <c r="M9" s="106"/>
      <c r="N9" s="109">
        <f t="shared" ref="N9:N25" si="4">J9*1.04*1.092</f>
        <v>9.0854400000000016E-2</v>
      </c>
    </row>
    <row r="10" spans="1:14" ht="63">
      <c r="A10" s="18">
        <f t="shared" si="2"/>
        <v>3</v>
      </c>
      <c r="B10" s="20" t="s">
        <v>18</v>
      </c>
      <c r="C10" s="18" t="s">
        <v>61</v>
      </c>
      <c r="D10" s="10">
        <v>0.16</v>
      </c>
      <c r="E10" s="10">
        <v>5470.1</v>
      </c>
      <c r="F10" s="19" t="s">
        <v>33</v>
      </c>
      <c r="G10" s="19">
        <v>12</v>
      </c>
      <c r="H10" s="36">
        <f t="shared" si="0"/>
        <v>875.21600000000012</v>
      </c>
      <c r="I10" s="29">
        <f t="shared" si="1"/>
        <v>10502.592000000001</v>
      </c>
      <c r="J10" s="49">
        <f t="shared" si="3"/>
        <v>0.16</v>
      </c>
      <c r="K10" s="18"/>
      <c r="L10" s="18"/>
      <c r="M10" s="106"/>
      <c r="N10" s="109">
        <f t="shared" si="4"/>
        <v>0.18170880000000003</v>
      </c>
    </row>
    <row r="11" spans="1:14" ht="30" customHeight="1">
      <c r="A11" s="18">
        <f t="shared" si="2"/>
        <v>4</v>
      </c>
      <c r="B11" s="20" t="s">
        <v>19</v>
      </c>
      <c r="C11" s="18" t="s">
        <v>62</v>
      </c>
      <c r="D11" s="10">
        <v>7.0000000000000007E-2</v>
      </c>
      <c r="E11" s="10">
        <v>5470.1</v>
      </c>
      <c r="F11" s="19" t="s">
        <v>33</v>
      </c>
      <c r="G11" s="19">
        <v>12</v>
      </c>
      <c r="H11" s="36">
        <f t="shared" si="0"/>
        <v>382.90700000000004</v>
      </c>
      <c r="I11" s="29">
        <f t="shared" si="1"/>
        <v>4594.884</v>
      </c>
      <c r="J11" s="49">
        <f t="shared" si="3"/>
        <v>6.9999999999999993E-2</v>
      </c>
      <c r="K11" s="18"/>
      <c r="L11" s="18"/>
      <c r="M11" s="106"/>
      <c r="N11" s="109">
        <f t="shared" si="4"/>
        <v>7.9497600000000002E-2</v>
      </c>
    </row>
    <row r="12" spans="1:14" ht="78.75">
      <c r="A12" s="18">
        <f t="shared" si="2"/>
        <v>5</v>
      </c>
      <c r="B12" s="20" t="s">
        <v>20</v>
      </c>
      <c r="C12" s="18" t="s">
        <v>63</v>
      </c>
      <c r="D12" s="10">
        <v>0.04</v>
      </c>
      <c r="E12" s="10">
        <v>5470.1</v>
      </c>
      <c r="F12" s="19" t="s">
        <v>33</v>
      </c>
      <c r="G12" s="19">
        <v>12</v>
      </c>
      <c r="H12" s="36">
        <f t="shared" si="0"/>
        <v>218.80400000000003</v>
      </c>
      <c r="I12" s="29">
        <f t="shared" si="1"/>
        <v>2625.6480000000001</v>
      </c>
      <c r="J12" s="49">
        <f t="shared" si="3"/>
        <v>0.04</v>
      </c>
      <c r="K12" s="18"/>
      <c r="L12" s="18"/>
      <c r="M12" s="106"/>
      <c r="N12" s="109">
        <f t="shared" si="4"/>
        <v>4.5427200000000008E-2</v>
      </c>
    </row>
    <row r="13" spans="1:14" ht="78.75">
      <c r="A13" s="18">
        <f t="shared" si="2"/>
        <v>6</v>
      </c>
      <c r="B13" s="20" t="s">
        <v>21</v>
      </c>
      <c r="C13" s="18" t="s">
        <v>64</v>
      </c>
      <c r="D13" s="10">
        <v>0.2</v>
      </c>
      <c r="E13" s="10">
        <v>5470.1</v>
      </c>
      <c r="F13" s="19" t="s">
        <v>33</v>
      </c>
      <c r="G13" s="19">
        <v>12</v>
      </c>
      <c r="H13" s="36">
        <f t="shared" si="0"/>
        <v>1094.0200000000002</v>
      </c>
      <c r="I13" s="29">
        <f t="shared" si="1"/>
        <v>13128.240000000002</v>
      </c>
      <c r="J13" s="49">
        <f t="shared" si="3"/>
        <v>0.2</v>
      </c>
      <c r="K13" s="18"/>
      <c r="L13" s="18"/>
      <c r="M13" s="106"/>
      <c r="N13" s="109">
        <f t="shared" si="4"/>
        <v>0.22713600000000003</v>
      </c>
    </row>
    <row r="14" spans="1:14" ht="63">
      <c r="A14" s="18">
        <f t="shared" si="2"/>
        <v>7</v>
      </c>
      <c r="B14" s="20" t="s">
        <v>76</v>
      </c>
      <c r="C14" s="18" t="s">
        <v>10</v>
      </c>
      <c r="D14" s="10">
        <v>0.18000000000000002</v>
      </c>
      <c r="E14" s="10">
        <v>5470.1</v>
      </c>
      <c r="F14" s="19" t="s">
        <v>33</v>
      </c>
      <c r="G14" s="19">
        <v>12</v>
      </c>
      <c r="H14" s="36">
        <f t="shared" si="0"/>
        <v>984.61800000000017</v>
      </c>
      <c r="I14" s="29">
        <f t="shared" si="1"/>
        <v>11815.416000000001</v>
      </c>
      <c r="J14" s="49">
        <f t="shared" si="3"/>
        <v>0.18</v>
      </c>
      <c r="K14" s="18"/>
      <c r="L14" s="18"/>
      <c r="M14" s="106"/>
      <c r="N14" s="109">
        <f t="shared" si="4"/>
        <v>0.20442240000000003</v>
      </c>
    </row>
    <row r="15" spans="1:14" ht="63">
      <c r="A15" s="18">
        <f t="shared" si="2"/>
        <v>8</v>
      </c>
      <c r="B15" s="20" t="s">
        <v>22</v>
      </c>
      <c r="C15" s="18" t="s">
        <v>10</v>
      </c>
      <c r="D15" s="10">
        <v>0.19</v>
      </c>
      <c r="E15" s="10">
        <v>5470.1</v>
      </c>
      <c r="F15" s="19" t="s">
        <v>33</v>
      </c>
      <c r="G15" s="19">
        <v>12</v>
      </c>
      <c r="H15" s="36">
        <f t="shared" si="0"/>
        <v>1039.3190000000002</v>
      </c>
      <c r="I15" s="29">
        <f t="shared" si="1"/>
        <v>12471.828000000001</v>
      </c>
      <c r="J15" s="49">
        <f t="shared" si="3"/>
        <v>0.19000000000000003</v>
      </c>
      <c r="K15" s="18"/>
      <c r="L15" s="18"/>
      <c r="M15" s="106"/>
      <c r="N15" s="109">
        <f t="shared" si="4"/>
        <v>0.21577920000000003</v>
      </c>
    </row>
    <row r="16" spans="1:14" ht="33" customHeight="1">
      <c r="A16" s="18">
        <f t="shared" si="2"/>
        <v>9</v>
      </c>
      <c r="B16" s="20" t="s">
        <v>77</v>
      </c>
      <c r="C16" s="18" t="s">
        <v>32</v>
      </c>
      <c r="D16" s="10">
        <v>0.52</v>
      </c>
      <c r="E16" s="10">
        <v>5470.1</v>
      </c>
      <c r="F16" s="19" t="s">
        <v>78</v>
      </c>
      <c r="G16" s="19">
        <v>12</v>
      </c>
      <c r="H16" s="36">
        <f t="shared" si="0"/>
        <v>2844.4520000000002</v>
      </c>
      <c r="I16" s="29">
        <f t="shared" si="1"/>
        <v>34133.423999999999</v>
      </c>
      <c r="J16" s="49">
        <f t="shared" si="3"/>
        <v>0.51999999999999991</v>
      </c>
      <c r="K16" s="18"/>
      <c r="L16" s="18"/>
      <c r="M16" s="106"/>
      <c r="N16" s="109">
        <f t="shared" si="4"/>
        <v>0.59055360000000001</v>
      </c>
    </row>
    <row r="17" spans="1:14" ht="33" customHeight="1">
      <c r="A17" s="18">
        <f t="shared" si="2"/>
        <v>10</v>
      </c>
      <c r="B17" s="20" t="s">
        <v>67</v>
      </c>
      <c r="C17" s="18" t="s">
        <v>68</v>
      </c>
      <c r="D17" s="10">
        <v>0.44</v>
      </c>
      <c r="E17" s="10">
        <v>5470.1</v>
      </c>
      <c r="F17" s="19" t="s">
        <v>78</v>
      </c>
      <c r="G17" s="19">
        <v>12</v>
      </c>
      <c r="H17" s="36">
        <f t="shared" si="0"/>
        <v>2406.8440000000001</v>
      </c>
      <c r="I17" s="29">
        <f t="shared" si="1"/>
        <v>28882.128000000001</v>
      </c>
      <c r="J17" s="49">
        <f t="shared" si="3"/>
        <v>0.44</v>
      </c>
      <c r="K17" s="18"/>
      <c r="L17" s="18"/>
      <c r="M17" s="106"/>
      <c r="N17" s="109">
        <f t="shared" si="4"/>
        <v>0.49969920000000007</v>
      </c>
    </row>
    <row r="18" spans="1:14" ht="41.25" customHeight="1">
      <c r="A18" s="18">
        <f t="shared" si="2"/>
        <v>11</v>
      </c>
      <c r="B18" s="20" t="s">
        <v>23</v>
      </c>
      <c r="C18" s="18" t="s">
        <v>10</v>
      </c>
      <c r="D18" s="10">
        <v>0.05</v>
      </c>
      <c r="E18" s="10">
        <v>5470.1</v>
      </c>
      <c r="F18" s="19" t="s">
        <v>4</v>
      </c>
      <c r="G18" s="19">
        <v>12</v>
      </c>
      <c r="H18" s="36">
        <f t="shared" si="0"/>
        <v>273.50500000000005</v>
      </c>
      <c r="I18" s="29">
        <f t="shared" si="1"/>
        <v>3282.0600000000004</v>
      </c>
      <c r="J18" s="49">
        <f t="shared" si="3"/>
        <v>0.05</v>
      </c>
      <c r="K18" s="18"/>
      <c r="L18" s="18"/>
      <c r="M18" s="106"/>
      <c r="N18" s="109">
        <f t="shared" si="4"/>
        <v>5.6784000000000008E-2</v>
      </c>
    </row>
    <row r="19" spans="1:14" ht="100.5" customHeight="1">
      <c r="A19" s="18">
        <f t="shared" si="2"/>
        <v>12</v>
      </c>
      <c r="B19" s="20" t="s">
        <v>24</v>
      </c>
      <c r="C19" s="18" t="s">
        <v>10</v>
      </c>
      <c r="D19" s="10">
        <v>0.08</v>
      </c>
      <c r="E19" s="10">
        <v>5470.1</v>
      </c>
      <c r="F19" s="19" t="s">
        <v>87</v>
      </c>
      <c r="G19" s="19">
        <v>12</v>
      </c>
      <c r="H19" s="36">
        <f t="shared" si="0"/>
        <v>437.60800000000006</v>
      </c>
      <c r="I19" s="29">
        <f t="shared" si="1"/>
        <v>5251.2960000000003</v>
      </c>
      <c r="J19" s="49">
        <f t="shared" si="3"/>
        <v>0.08</v>
      </c>
      <c r="K19" s="18"/>
      <c r="L19" s="18"/>
      <c r="M19" s="106"/>
      <c r="N19" s="109">
        <f t="shared" si="4"/>
        <v>9.0854400000000016E-2</v>
      </c>
    </row>
    <row r="20" spans="1:14" ht="31.5">
      <c r="A20" s="18">
        <f t="shared" si="2"/>
        <v>13</v>
      </c>
      <c r="B20" s="20" t="s">
        <v>5</v>
      </c>
      <c r="C20" s="18" t="s">
        <v>65</v>
      </c>
      <c r="D20" s="10">
        <v>0.55000000000000004</v>
      </c>
      <c r="E20" s="10">
        <v>5470.1</v>
      </c>
      <c r="F20" s="19" t="s">
        <v>0</v>
      </c>
      <c r="G20" s="19">
        <v>12</v>
      </c>
      <c r="H20" s="36">
        <f t="shared" si="0"/>
        <v>3008.5550000000003</v>
      </c>
      <c r="I20" s="29">
        <f t="shared" si="1"/>
        <v>36102.660000000003</v>
      </c>
      <c r="J20" s="49">
        <f t="shared" si="3"/>
        <v>0.55000000000000004</v>
      </c>
      <c r="K20" s="18">
        <v>34490</v>
      </c>
      <c r="L20" s="18">
        <f>K20/12/E20</f>
        <v>0.52543219807072383</v>
      </c>
      <c r="M20" s="106"/>
      <c r="N20" s="109">
        <f t="shared" si="4"/>
        <v>0.62462400000000007</v>
      </c>
    </row>
    <row r="21" spans="1:14" ht="47.25">
      <c r="A21" s="18">
        <f t="shared" si="2"/>
        <v>14</v>
      </c>
      <c r="B21" s="20" t="s">
        <v>73</v>
      </c>
      <c r="C21" s="18" t="s">
        <v>7</v>
      </c>
      <c r="D21" s="10">
        <v>1.64</v>
      </c>
      <c r="E21" s="10">
        <v>5470.1</v>
      </c>
      <c r="F21" s="19" t="s">
        <v>78</v>
      </c>
      <c r="G21" s="19">
        <v>12</v>
      </c>
      <c r="H21" s="36">
        <f t="shared" si="0"/>
        <v>8970.9639999999999</v>
      </c>
      <c r="I21" s="29">
        <f t="shared" si="1"/>
        <v>107651.568</v>
      </c>
      <c r="J21" s="49">
        <f t="shared" si="3"/>
        <v>1.64</v>
      </c>
      <c r="K21" s="18">
        <v>618</v>
      </c>
      <c r="L21" s="18">
        <f>(6959.19+555.12+42.41)*12</f>
        <v>90680.639999999985</v>
      </c>
      <c r="M21" s="106">
        <f>L21*0.06+L21</f>
        <v>96121.478399999978</v>
      </c>
      <c r="N21" s="109">
        <f t="shared" si="4"/>
        <v>1.8625152</v>
      </c>
    </row>
    <row r="22" spans="1:14" ht="47.25">
      <c r="A22" s="18">
        <f t="shared" si="2"/>
        <v>15</v>
      </c>
      <c r="B22" s="20" t="s">
        <v>105</v>
      </c>
      <c r="C22" s="18" t="s">
        <v>6</v>
      </c>
      <c r="D22" s="10">
        <v>3.1399999999999997</v>
      </c>
      <c r="E22" s="10">
        <v>5470.1</v>
      </c>
      <c r="F22" s="19" t="s">
        <v>11</v>
      </c>
      <c r="G22" s="19">
        <v>12</v>
      </c>
      <c r="H22" s="36">
        <f t="shared" si="0"/>
        <v>17176.113999999998</v>
      </c>
      <c r="I22" s="29">
        <f t="shared" si="1"/>
        <v>206113.36799999996</v>
      </c>
      <c r="J22" s="49">
        <f t="shared" si="3"/>
        <v>3.1399999999999992</v>
      </c>
      <c r="K22" s="18">
        <v>767.95</v>
      </c>
      <c r="L22" s="18">
        <f>(9442.1+555.12+488.82)*12</f>
        <v>125832.48000000001</v>
      </c>
      <c r="M22" s="106">
        <f>L22*0.06+L22</f>
        <v>133382.42880000002</v>
      </c>
      <c r="N22" s="109">
        <f t="shared" si="4"/>
        <v>3.5660351999999995</v>
      </c>
    </row>
    <row r="23" spans="1:14">
      <c r="A23" s="18">
        <f t="shared" si="2"/>
        <v>16</v>
      </c>
      <c r="B23" s="21" t="s">
        <v>25</v>
      </c>
      <c r="C23" s="9" t="s">
        <v>32</v>
      </c>
      <c r="D23" s="10">
        <v>1.25</v>
      </c>
      <c r="E23" s="10">
        <v>5470.1</v>
      </c>
      <c r="F23" s="19" t="s">
        <v>78</v>
      </c>
      <c r="G23" s="19">
        <v>12</v>
      </c>
      <c r="H23" s="36">
        <f t="shared" si="0"/>
        <v>6837.625</v>
      </c>
      <c r="I23" s="29">
        <f t="shared" si="1"/>
        <v>82051.5</v>
      </c>
      <c r="J23" s="49">
        <f t="shared" si="3"/>
        <v>1.25</v>
      </c>
      <c r="K23" s="18"/>
      <c r="L23" s="18"/>
      <c r="M23" s="106"/>
      <c r="N23" s="109">
        <f t="shared" si="4"/>
        <v>1.4196000000000002</v>
      </c>
    </row>
    <row r="24" spans="1:14">
      <c r="A24" s="18">
        <f t="shared" si="2"/>
        <v>17</v>
      </c>
      <c r="B24" s="21" t="s">
        <v>26</v>
      </c>
      <c r="C24" s="9" t="s">
        <v>35</v>
      </c>
      <c r="D24" s="10">
        <v>0.13</v>
      </c>
      <c r="E24" s="10">
        <v>5470.1</v>
      </c>
      <c r="F24" s="19" t="s">
        <v>78</v>
      </c>
      <c r="G24" s="19">
        <v>12</v>
      </c>
      <c r="H24" s="36">
        <f t="shared" si="0"/>
        <v>711.11300000000006</v>
      </c>
      <c r="I24" s="29">
        <f t="shared" si="1"/>
        <v>8533.3559999999998</v>
      </c>
      <c r="J24" s="49">
        <f t="shared" si="3"/>
        <v>0.12999999999999998</v>
      </c>
      <c r="K24" s="18"/>
      <c r="L24" s="18"/>
      <c r="M24" s="106"/>
      <c r="N24" s="109">
        <f t="shared" si="4"/>
        <v>0.1476384</v>
      </c>
    </row>
    <row r="25" spans="1:14" ht="48.75" customHeight="1">
      <c r="A25" s="18">
        <f t="shared" si="2"/>
        <v>18</v>
      </c>
      <c r="B25" s="21" t="s">
        <v>27</v>
      </c>
      <c r="C25" s="8" t="s">
        <v>32</v>
      </c>
      <c r="D25" s="10">
        <v>1.27</v>
      </c>
      <c r="E25" s="10">
        <v>5470.1</v>
      </c>
      <c r="F25" s="19" t="s">
        <v>78</v>
      </c>
      <c r="G25" s="19">
        <v>12</v>
      </c>
      <c r="H25" s="36">
        <f t="shared" si="0"/>
        <v>6947.027000000001</v>
      </c>
      <c r="I25" s="29">
        <f t="shared" si="1"/>
        <v>83364.324000000008</v>
      </c>
      <c r="J25" s="49">
        <f t="shared" si="3"/>
        <v>1.27</v>
      </c>
      <c r="K25" s="18"/>
      <c r="L25" s="18"/>
      <c r="M25" s="106"/>
      <c r="N25" s="109">
        <f t="shared" si="4"/>
        <v>1.4423136000000001</v>
      </c>
    </row>
    <row r="26" spans="1:14" s="48" customFormat="1">
      <c r="A26" s="136" t="s">
        <v>81</v>
      </c>
      <c r="B26" s="139"/>
      <c r="C26" s="136"/>
      <c r="D26" s="136"/>
      <c r="E26" s="136"/>
      <c r="F26" s="136"/>
      <c r="G26" s="54"/>
      <c r="H26" s="54">
        <f>SUM(H8:H25)</f>
        <v>56451.432000000001</v>
      </c>
      <c r="I26" s="54">
        <f>SUM(I8:I25)</f>
        <v>677417.18400000001</v>
      </c>
      <c r="J26" s="105">
        <f>SUM(J8:J25)</f>
        <v>10.319999999999999</v>
      </c>
      <c r="K26" s="105">
        <f t="shared" ref="K26:N26" si="5">SUM(K8:K25)</f>
        <v>35875.949999999997</v>
      </c>
      <c r="L26" s="105">
        <f t="shared" si="5"/>
        <v>216513.64543219807</v>
      </c>
      <c r="M26" s="105">
        <f t="shared" si="5"/>
        <v>229503.90720000002</v>
      </c>
      <c r="N26" s="73">
        <f t="shared" si="5"/>
        <v>11.720217600000002</v>
      </c>
    </row>
    <row r="27" spans="1:14" s="53" customFormat="1">
      <c r="A27" s="140" t="s">
        <v>12</v>
      </c>
      <c r="B27" s="140"/>
      <c r="C27" s="140"/>
      <c r="D27" s="140"/>
      <c r="E27" s="140"/>
      <c r="F27" s="140"/>
      <c r="G27" s="140"/>
      <c r="H27" s="140"/>
      <c r="I27" s="140"/>
      <c r="J27" s="50"/>
      <c r="K27" s="51"/>
      <c r="L27" s="51"/>
      <c r="M27" s="52"/>
      <c r="N27" s="111"/>
    </row>
    <row r="28" spans="1:14" s="53" customFormat="1" ht="56.25" customHeight="1">
      <c r="A28" s="56" t="s">
        <v>28</v>
      </c>
      <c r="B28" s="56" t="s">
        <v>29</v>
      </c>
      <c r="C28" s="56" t="s">
        <v>83</v>
      </c>
      <c r="D28" s="56" t="s">
        <v>84</v>
      </c>
      <c r="E28" s="56" t="s">
        <v>85</v>
      </c>
      <c r="F28" s="57" t="s">
        <v>80</v>
      </c>
      <c r="G28" s="57" t="s">
        <v>82</v>
      </c>
      <c r="H28" s="58" t="s">
        <v>52</v>
      </c>
      <c r="I28" s="59" t="s">
        <v>30</v>
      </c>
      <c r="J28" s="58" t="s">
        <v>66</v>
      </c>
      <c r="K28" s="56"/>
      <c r="L28" s="56"/>
      <c r="M28" s="108"/>
      <c r="N28" s="35" t="s">
        <v>66</v>
      </c>
    </row>
    <row r="29" spans="1:14" s="53" customFormat="1" ht="29.25" customHeight="1">
      <c r="A29" s="56">
        <v>1</v>
      </c>
      <c r="B29" s="60" t="s">
        <v>12</v>
      </c>
      <c r="C29" s="61"/>
      <c r="D29" s="62">
        <v>2.48</v>
      </c>
      <c r="E29" s="56">
        <v>5470.1</v>
      </c>
      <c r="F29" s="57" t="s">
        <v>49</v>
      </c>
      <c r="G29" s="57">
        <v>12</v>
      </c>
      <c r="H29" s="63"/>
      <c r="I29" s="59">
        <f>D29*E29*G29</f>
        <v>162790.17600000001</v>
      </c>
      <c r="J29" s="64">
        <f>I29/E29/G29</f>
        <v>2.48</v>
      </c>
      <c r="K29" s="56"/>
      <c r="L29" s="56"/>
      <c r="M29" s="108"/>
      <c r="N29" s="111">
        <f>J29*1.04*1.092</f>
        <v>2.8164864000000005</v>
      </c>
    </row>
    <row r="30" spans="1:14" s="53" customFormat="1" ht="36.6" customHeight="1">
      <c r="A30" s="56">
        <v>2</v>
      </c>
      <c r="B30" s="65" t="s">
        <v>15</v>
      </c>
      <c r="C30" s="56" t="s">
        <v>14</v>
      </c>
      <c r="D30" s="62">
        <v>14.06</v>
      </c>
      <c r="E30" s="62">
        <v>2550</v>
      </c>
      <c r="F30" s="57" t="s">
        <v>49</v>
      </c>
      <c r="G30" s="57">
        <v>1</v>
      </c>
      <c r="H30" s="63">
        <f>D30*E30</f>
        <v>35853</v>
      </c>
      <c r="I30" s="59">
        <f>H30*G30</f>
        <v>35853</v>
      </c>
      <c r="J30" s="64">
        <f>I30/12/D5</f>
        <v>0.54619659604029169</v>
      </c>
      <c r="K30" s="56"/>
      <c r="L30" s="56"/>
      <c r="M30" s="108"/>
      <c r="N30" s="111">
        <f t="shared" ref="N30:N31" si="6">J30*1.04*1.092</f>
        <v>0.62030455019103847</v>
      </c>
    </row>
    <row r="31" spans="1:14" s="53" customFormat="1" ht="34.5" customHeight="1">
      <c r="A31" s="56">
        <f>A30+1</f>
        <v>3</v>
      </c>
      <c r="B31" s="65" t="s">
        <v>16</v>
      </c>
      <c r="C31" s="56" t="s">
        <v>14</v>
      </c>
      <c r="D31" s="62">
        <v>10.14</v>
      </c>
      <c r="E31" s="62">
        <v>2550</v>
      </c>
      <c r="F31" s="57" t="s">
        <v>49</v>
      </c>
      <c r="G31" s="57">
        <v>1</v>
      </c>
      <c r="H31" s="63">
        <f>D31*E31</f>
        <v>25857</v>
      </c>
      <c r="I31" s="59">
        <f>H31*G31</f>
        <v>25857</v>
      </c>
      <c r="J31" s="64">
        <f>I31/12/D5</f>
        <v>0.39391418804043798</v>
      </c>
      <c r="K31" s="56"/>
      <c r="L31" s="56"/>
      <c r="M31" s="108"/>
      <c r="N31" s="111">
        <f t="shared" si="6"/>
        <v>0.44736046507376465</v>
      </c>
    </row>
    <row r="32" spans="1:14" s="71" customFormat="1">
      <c r="A32" s="135" t="s">
        <v>81</v>
      </c>
      <c r="B32" s="135"/>
      <c r="C32" s="135"/>
      <c r="D32" s="135"/>
      <c r="E32" s="135"/>
      <c r="F32" s="135"/>
      <c r="G32" s="66"/>
      <c r="H32" s="67"/>
      <c r="I32" s="68">
        <f>I29+I30+I31</f>
        <v>224500.17600000001</v>
      </c>
      <c r="J32" s="69">
        <f>SUM(J29:J31)</f>
        <v>3.4201107840807294</v>
      </c>
      <c r="K32" s="69">
        <f t="shared" ref="K32:N32" si="7">SUM(K29:K31)</f>
        <v>0</v>
      </c>
      <c r="L32" s="69">
        <f t="shared" si="7"/>
        <v>0</v>
      </c>
      <c r="M32" s="69">
        <f t="shared" si="7"/>
        <v>0</v>
      </c>
      <c r="N32" s="69">
        <f t="shared" si="7"/>
        <v>3.8841514152648036</v>
      </c>
    </row>
    <row r="33" spans="1:14" s="48" customFormat="1">
      <c r="A33" s="136" t="s">
        <v>31</v>
      </c>
      <c r="B33" s="136"/>
      <c r="C33" s="136"/>
      <c r="D33" s="136"/>
      <c r="E33" s="136"/>
      <c r="F33" s="136"/>
      <c r="G33" s="72">
        <f>I33/G29/E29</f>
        <v>13.740110784080729</v>
      </c>
      <c r="H33" s="54"/>
      <c r="I33" s="55">
        <f>I26+I32</f>
        <v>901917.36</v>
      </c>
      <c r="J33" s="73">
        <f>J26+J32</f>
        <v>13.740110784080727</v>
      </c>
      <c r="K33" s="73">
        <f t="shared" ref="K33:N33" si="8">K26+K32</f>
        <v>35875.949999999997</v>
      </c>
      <c r="L33" s="73">
        <f t="shared" si="8"/>
        <v>216513.64543219807</v>
      </c>
      <c r="M33" s="73">
        <f t="shared" si="8"/>
        <v>229503.90720000002</v>
      </c>
      <c r="N33" s="73">
        <f t="shared" si="8"/>
        <v>15.604369015264805</v>
      </c>
    </row>
    <row r="34" spans="1:14" s="48" customFormat="1">
      <c r="A34" s="141" t="s">
        <v>86</v>
      </c>
      <c r="B34" s="142"/>
      <c r="C34" s="142"/>
      <c r="D34" s="142"/>
      <c r="E34" s="142"/>
      <c r="F34" s="142"/>
      <c r="G34" s="142"/>
      <c r="H34" s="142"/>
      <c r="I34" s="142"/>
      <c r="J34" s="143"/>
      <c r="K34" s="47"/>
      <c r="L34" s="47"/>
      <c r="M34" s="107"/>
      <c r="N34" s="110"/>
    </row>
    <row r="35" spans="1:14" s="53" customFormat="1" ht="63">
      <c r="A35" s="74">
        <v>1</v>
      </c>
      <c r="B35" s="60" t="s">
        <v>108</v>
      </c>
      <c r="C35" s="75" t="s">
        <v>32</v>
      </c>
      <c r="D35" s="62">
        <v>1.44</v>
      </c>
      <c r="E35" s="75">
        <v>5470.1</v>
      </c>
      <c r="F35" s="146" t="s">
        <v>13</v>
      </c>
      <c r="G35" s="57">
        <v>12</v>
      </c>
      <c r="H35" s="63">
        <f>D35*E35</f>
        <v>7876.9440000000004</v>
      </c>
      <c r="I35" s="59">
        <f>H35*G35</f>
        <v>94523.328000000009</v>
      </c>
      <c r="J35" s="76">
        <f>I35/G35/E35</f>
        <v>1.44</v>
      </c>
      <c r="K35" s="56"/>
      <c r="L35" s="56"/>
      <c r="M35" s="108"/>
      <c r="N35" s="111">
        <v>1.62</v>
      </c>
    </row>
    <row r="36" spans="1:14" s="53" customFormat="1">
      <c r="A36" s="136" t="s">
        <v>106</v>
      </c>
      <c r="B36" s="136"/>
      <c r="C36" s="136"/>
      <c r="D36" s="136"/>
      <c r="E36" s="136"/>
      <c r="F36" s="136"/>
      <c r="G36" s="77">
        <f>G33+D35</f>
        <v>15.180110784080728</v>
      </c>
      <c r="H36" s="63"/>
      <c r="I36" s="58"/>
      <c r="J36" s="70">
        <f>J35+J33</f>
        <v>15.180110784080727</v>
      </c>
      <c r="K36" s="70">
        <f t="shared" ref="K36:N36" si="9">K35+K33</f>
        <v>35875.949999999997</v>
      </c>
      <c r="L36" s="70">
        <f t="shared" si="9"/>
        <v>216513.64543219807</v>
      </c>
      <c r="M36" s="70">
        <f t="shared" si="9"/>
        <v>229503.90720000002</v>
      </c>
      <c r="N36" s="70">
        <f t="shared" si="9"/>
        <v>17.224369015264806</v>
      </c>
    </row>
    <row r="37" spans="1:14" ht="15.75" customHeight="1">
      <c r="A37" s="22" t="s">
        <v>36</v>
      </c>
      <c r="B37" s="137" t="s">
        <v>79</v>
      </c>
      <c r="C37" s="137"/>
      <c r="D37" s="137"/>
      <c r="E37" s="137"/>
      <c r="F37" s="137"/>
      <c r="G37" s="137"/>
      <c r="H37" s="137"/>
      <c r="I37" s="137"/>
      <c r="K37" s="44"/>
      <c r="L37" s="44"/>
    </row>
    <row r="38" spans="1:14">
      <c r="A38" s="23"/>
      <c r="B38" s="137"/>
      <c r="C38" s="137"/>
      <c r="D38" s="137"/>
      <c r="E38" s="137"/>
      <c r="F38" s="137"/>
      <c r="G38" s="137"/>
      <c r="H38" s="137"/>
      <c r="I38" s="137"/>
      <c r="K38" s="44"/>
      <c r="L38" s="44"/>
    </row>
    <row r="39" spans="1:14" ht="24" customHeight="1">
      <c r="A39" s="23"/>
      <c r="B39" s="137"/>
      <c r="C39" s="137"/>
      <c r="D39" s="137"/>
      <c r="E39" s="137"/>
      <c r="F39" s="137"/>
      <c r="G39" s="137"/>
      <c r="H39" s="137"/>
      <c r="I39" s="137"/>
      <c r="K39" s="44"/>
      <c r="L39" s="44"/>
    </row>
    <row r="40" spans="1:14">
      <c r="A40" s="23"/>
      <c r="B40" s="23"/>
      <c r="C40" s="23"/>
      <c r="D40" s="23"/>
      <c r="E40" s="23"/>
      <c r="F40" s="24"/>
      <c r="G40" s="24"/>
      <c r="H40" s="37"/>
      <c r="I40" s="38"/>
      <c r="K40" s="44"/>
      <c r="L40" s="44"/>
    </row>
    <row r="41" spans="1:14" s="7" customFormat="1">
      <c r="A41" s="25"/>
      <c r="B41" s="26"/>
      <c r="C41" s="25"/>
      <c r="D41" s="26" t="s">
        <v>60</v>
      </c>
      <c r="F41" s="27"/>
      <c r="G41" s="27"/>
      <c r="H41" s="39"/>
      <c r="I41" s="40"/>
      <c r="J41" s="41"/>
      <c r="K41" s="12"/>
      <c r="L41" s="12"/>
      <c r="M41" s="45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39"/>
      <c r="I42" s="40"/>
      <c r="J42" s="41"/>
      <c r="K42" s="12"/>
      <c r="L42" s="12"/>
      <c r="M42" s="45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0" workbookViewId="0">
      <selection activeCell="B25" sqref="B25"/>
    </sheetView>
  </sheetViews>
  <sheetFormatPr defaultRowHeight="15.75"/>
  <cols>
    <col min="1" max="1" width="9.140625" style="78"/>
    <col min="2" max="2" width="81.42578125" style="79" customWidth="1"/>
    <col min="3" max="3" width="36.42578125" style="80" customWidth="1"/>
    <col min="4" max="4" width="40.7109375" style="79" customWidth="1"/>
    <col min="5" max="16384" width="9.140625" style="79"/>
  </cols>
  <sheetData>
    <row r="1" spans="1:7" s="103" customFormat="1" ht="33" customHeight="1">
      <c r="A1" s="101"/>
      <c r="B1" s="102" t="s">
        <v>88</v>
      </c>
      <c r="C1" s="102"/>
      <c r="D1" s="102"/>
    </row>
    <row r="2" spans="1:7" s="103" customFormat="1" ht="33" customHeight="1">
      <c r="A2" s="101"/>
      <c r="B2" s="103" t="s">
        <v>89</v>
      </c>
      <c r="C2" s="104" t="s">
        <v>100</v>
      </c>
    </row>
    <row r="3" spans="1:7" s="78" customFormat="1" ht="63">
      <c r="A3" s="81" t="s">
        <v>28</v>
      </c>
      <c r="B3" s="81" t="s">
        <v>90</v>
      </c>
      <c r="C3" s="81" t="s">
        <v>91</v>
      </c>
      <c r="D3" s="82" t="s">
        <v>92</v>
      </c>
      <c r="E3" s="83"/>
      <c r="F3" s="84"/>
    </row>
    <row r="4" spans="1:7" ht="31.5">
      <c r="A4" s="81">
        <v>1</v>
      </c>
      <c r="B4" s="85" t="s">
        <v>17</v>
      </c>
      <c r="C4" s="86">
        <v>0.32</v>
      </c>
      <c r="D4" s="87">
        <v>0.32</v>
      </c>
      <c r="E4" s="88"/>
      <c r="F4" s="89"/>
      <c r="G4" s="90"/>
    </row>
    <row r="5" spans="1:7">
      <c r="A5" s="81">
        <f t="shared" ref="A5:A27" si="0">A4+1</f>
        <v>2</v>
      </c>
      <c r="B5" s="91" t="s">
        <v>75</v>
      </c>
      <c r="C5" s="86">
        <v>0.08</v>
      </c>
      <c r="D5" s="87">
        <v>0.08</v>
      </c>
      <c r="E5" s="88"/>
      <c r="F5" s="89"/>
      <c r="G5" s="90"/>
    </row>
    <row r="6" spans="1:7">
      <c r="A6" s="81">
        <f t="shared" si="0"/>
        <v>3</v>
      </c>
      <c r="B6" s="85" t="s">
        <v>18</v>
      </c>
      <c r="C6" s="86">
        <v>0.15</v>
      </c>
      <c r="D6" s="87">
        <v>0.15</v>
      </c>
      <c r="E6" s="88"/>
      <c r="F6" s="89"/>
      <c r="G6" s="90"/>
    </row>
    <row r="7" spans="1:7">
      <c r="A7" s="81">
        <f t="shared" si="0"/>
        <v>4</v>
      </c>
      <c r="B7" s="85" t="s">
        <v>19</v>
      </c>
      <c r="C7" s="86">
        <v>6.9999999999999993E-2</v>
      </c>
      <c r="D7" s="87">
        <v>6.9999999999999993E-2</v>
      </c>
      <c r="E7" s="88"/>
      <c r="F7" s="89"/>
      <c r="G7" s="90"/>
    </row>
    <row r="8" spans="1:7">
      <c r="A8" s="81">
        <f t="shared" si="0"/>
        <v>5</v>
      </c>
      <c r="B8" s="85" t="s">
        <v>20</v>
      </c>
      <c r="C8" s="92">
        <v>0.04</v>
      </c>
      <c r="D8" s="87">
        <v>0.04</v>
      </c>
      <c r="E8" s="88"/>
      <c r="F8" s="89"/>
      <c r="G8" s="90"/>
    </row>
    <row r="9" spans="1:7" ht="31.5">
      <c r="A9" s="81">
        <f t="shared" si="0"/>
        <v>6</v>
      </c>
      <c r="B9" s="85" t="s">
        <v>21</v>
      </c>
      <c r="C9" s="92">
        <v>0.19000000000000003</v>
      </c>
      <c r="D9" s="87">
        <v>0.19000000000000003</v>
      </c>
      <c r="E9" s="88"/>
      <c r="F9" s="89"/>
      <c r="G9" s="90"/>
    </row>
    <row r="10" spans="1:7">
      <c r="A10" s="81">
        <f t="shared" si="0"/>
        <v>7</v>
      </c>
      <c r="B10" s="85" t="s">
        <v>93</v>
      </c>
      <c r="C10" s="92">
        <v>0.16999999999999998</v>
      </c>
      <c r="D10" s="87">
        <v>0.16999999999999998</v>
      </c>
      <c r="E10" s="88"/>
      <c r="F10" s="89"/>
      <c r="G10" s="90"/>
    </row>
    <row r="11" spans="1:7">
      <c r="A11" s="81">
        <f t="shared" si="0"/>
        <v>8</v>
      </c>
      <c r="B11" s="85" t="s">
        <v>22</v>
      </c>
      <c r="C11" s="92">
        <v>0.18</v>
      </c>
      <c r="D11" s="87">
        <v>0.18</v>
      </c>
      <c r="E11" s="88"/>
      <c r="F11" s="89"/>
      <c r="G11" s="90"/>
    </row>
    <row r="12" spans="1:7">
      <c r="A12" s="81">
        <f t="shared" si="0"/>
        <v>9</v>
      </c>
      <c r="B12" s="85" t="s">
        <v>94</v>
      </c>
      <c r="C12" s="92">
        <v>0.50000000000000011</v>
      </c>
      <c r="D12" s="87">
        <v>0.50000000000000011</v>
      </c>
      <c r="E12" s="88"/>
      <c r="F12" s="89"/>
      <c r="G12" s="90"/>
    </row>
    <row r="13" spans="1:7">
      <c r="A13" s="81">
        <f t="shared" si="0"/>
        <v>10</v>
      </c>
      <c r="B13" s="85" t="s">
        <v>67</v>
      </c>
      <c r="C13" s="92">
        <v>0.42</v>
      </c>
      <c r="D13" s="87">
        <v>0.42</v>
      </c>
      <c r="E13" s="88"/>
      <c r="F13" s="89"/>
      <c r="G13" s="90"/>
    </row>
    <row r="14" spans="1:7">
      <c r="A14" s="81">
        <f t="shared" si="0"/>
        <v>11</v>
      </c>
      <c r="B14" s="85" t="s">
        <v>23</v>
      </c>
      <c r="C14" s="92">
        <v>0.05</v>
      </c>
      <c r="D14" s="87">
        <v>0.05</v>
      </c>
      <c r="E14" s="88"/>
      <c r="F14" s="89"/>
      <c r="G14" s="90"/>
    </row>
    <row r="15" spans="1:7">
      <c r="A15" s="81">
        <f t="shared" si="0"/>
        <v>12</v>
      </c>
      <c r="B15" s="85" t="s">
        <v>24</v>
      </c>
      <c r="C15" s="92">
        <v>0.08</v>
      </c>
      <c r="D15" s="87">
        <v>0.08</v>
      </c>
      <c r="E15" s="88"/>
      <c r="F15" s="89"/>
      <c r="G15" s="90"/>
    </row>
    <row r="16" spans="1:7">
      <c r="A16" s="81">
        <f t="shared" si="0"/>
        <v>13</v>
      </c>
      <c r="B16" s="85" t="s">
        <v>5</v>
      </c>
      <c r="C16" s="92">
        <v>0.53</v>
      </c>
      <c r="D16" s="87">
        <v>0.53</v>
      </c>
      <c r="E16" s="88"/>
      <c r="F16" s="89"/>
      <c r="G16" s="90"/>
    </row>
    <row r="17" spans="1:7">
      <c r="A17" s="81">
        <f t="shared" si="0"/>
        <v>14</v>
      </c>
      <c r="B17" s="85" t="s">
        <v>73</v>
      </c>
      <c r="C17" s="92">
        <v>1.46</v>
      </c>
      <c r="D17" s="87">
        <v>1.46</v>
      </c>
      <c r="E17" s="88"/>
      <c r="F17" s="89"/>
      <c r="G17" s="90"/>
    </row>
    <row r="18" spans="1:7">
      <c r="A18" s="81">
        <f t="shared" si="0"/>
        <v>15</v>
      </c>
      <c r="B18" s="85" t="s">
        <v>74</v>
      </c>
      <c r="C18" s="92">
        <v>2.0299999999999998</v>
      </c>
      <c r="D18" s="87">
        <v>2.0299999999999998</v>
      </c>
      <c r="E18" s="88"/>
      <c r="F18" s="89"/>
      <c r="G18" s="90"/>
    </row>
    <row r="19" spans="1:7">
      <c r="A19" s="81">
        <f t="shared" si="0"/>
        <v>16</v>
      </c>
      <c r="B19" s="93" t="s">
        <v>95</v>
      </c>
      <c r="C19" s="86">
        <v>0.64</v>
      </c>
      <c r="D19" s="87"/>
      <c r="E19" s="94"/>
      <c r="F19" s="90"/>
      <c r="G19" s="90"/>
    </row>
    <row r="20" spans="1:7" ht="17.25" customHeight="1">
      <c r="A20" s="81">
        <f t="shared" si="0"/>
        <v>17</v>
      </c>
      <c r="B20" s="93" t="s">
        <v>103</v>
      </c>
      <c r="C20" s="86">
        <v>0.4</v>
      </c>
      <c r="D20" s="87">
        <v>0.4</v>
      </c>
      <c r="E20" s="94"/>
      <c r="F20" s="90"/>
      <c r="G20" s="90"/>
    </row>
    <row r="21" spans="1:7" ht="31.5">
      <c r="A21" s="81">
        <f t="shared" si="0"/>
        <v>18</v>
      </c>
      <c r="B21" s="93" t="s">
        <v>104</v>
      </c>
      <c r="C21" s="86">
        <v>0.35</v>
      </c>
      <c r="D21" s="86">
        <v>0.35</v>
      </c>
    </row>
    <row r="22" spans="1:7">
      <c r="A22" s="81">
        <f t="shared" si="0"/>
        <v>19</v>
      </c>
      <c r="B22" s="93" t="s">
        <v>96</v>
      </c>
      <c r="C22" s="86">
        <v>0.23</v>
      </c>
      <c r="D22" s="86">
        <v>0.23</v>
      </c>
    </row>
    <row r="23" spans="1:7">
      <c r="A23" s="81">
        <f t="shared" si="0"/>
        <v>20</v>
      </c>
      <c r="B23" s="93" t="s">
        <v>97</v>
      </c>
      <c r="C23" s="86">
        <v>0.02</v>
      </c>
      <c r="D23" s="86">
        <v>0.02</v>
      </c>
    </row>
    <row r="24" spans="1:7">
      <c r="A24" s="81">
        <f t="shared" si="0"/>
        <v>21</v>
      </c>
      <c r="B24" s="93" t="s">
        <v>25</v>
      </c>
      <c r="C24" s="92">
        <v>1.21</v>
      </c>
      <c r="D24" s="86">
        <v>1.21</v>
      </c>
    </row>
    <row r="25" spans="1:7">
      <c r="A25" s="81">
        <f t="shared" si="0"/>
        <v>22</v>
      </c>
      <c r="B25" s="93" t="s">
        <v>26</v>
      </c>
      <c r="C25" s="92">
        <v>0.12999999999999998</v>
      </c>
      <c r="D25" s="86">
        <v>0.12999999999999998</v>
      </c>
    </row>
    <row r="26" spans="1:7">
      <c r="A26" s="81">
        <f t="shared" si="0"/>
        <v>23</v>
      </c>
      <c r="B26" s="93" t="s">
        <v>27</v>
      </c>
      <c r="C26" s="92">
        <v>1.23</v>
      </c>
      <c r="D26" s="86">
        <v>1.23</v>
      </c>
    </row>
    <row r="27" spans="1:7">
      <c r="A27" s="81">
        <f t="shared" si="0"/>
        <v>24</v>
      </c>
      <c r="B27" s="96" t="s">
        <v>12</v>
      </c>
      <c r="C27" s="97">
        <v>3.42</v>
      </c>
      <c r="D27" s="97">
        <v>3.42</v>
      </c>
    </row>
    <row r="28" spans="1:7">
      <c r="A28" s="95"/>
      <c r="B28" s="98" t="s">
        <v>98</v>
      </c>
      <c r="C28" s="99">
        <f>SUM(C4:C27)</f>
        <v>13.9</v>
      </c>
      <c r="D28" s="99">
        <f>SUM(D4:D27)</f>
        <v>13.260000000000002</v>
      </c>
    </row>
    <row r="29" spans="1:7" ht="31.5">
      <c r="A29" s="95"/>
      <c r="B29" s="96" t="s">
        <v>99</v>
      </c>
      <c r="C29" s="144">
        <f>C28-D28</f>
        <v>0.63999999999999879</v>
      </c>
      <c r="D29" s="145"/>
    </row>
    <row r="30" spans="1:7">
      <c r="D30" s="100"/>
    </row>
    <row r="32" spans="1:7">
      <c r="B32" s="79" t="s">
        <v>101</v>
      </c>
      <c r="C32" s="80" t="s">
        <v>102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2021-11-16T12:36:27Z</cp:lastPrinted>
  <dcterms:created xsi:type="dcterms:W3CDTF">1996-10-08T23:32:33Z</dcterms:created>
  <dcterms:modified xsi:type="dcterms:W3CDTF">2023-01-11T08:20:38Z</dcterms:modified>
</cp:coreProperties>
</file>