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42" firstSheet="12" activeTab="12"/>
  </bookViews>
  <sheets>
    <sheet name="янв" sheetId="46" state="hidden" r:id="rId1"/>
    <sheet name="фев" sheetId="47" state="hidden" r:id="rId2"/>
    <sheet name="мар" sheetId="48" state="hidden" r:id="rId3"/>
    <sheet name="апр" sheetId="49" state="hidden" r:id="rId4"/>
    <sheet name="май" sheetId="50" state="hidden" r:id="rId5"/>
    <sheet name="июнь" sheetId="51" state="hidden" r:id="rId6"/>
    <sheet name="июль" sheetId="52" state="hidden" r:id="rId7"/>
    <sheet name="авг" sheetId="53" state="hidden" r:id="rId8"/>
    <sheet name="сен" sheetId="54" state="hidden" r:id="rId9"/>
    <sheet name="окт" sheetId="55" state="hidden" r:id="rId10"/>
    <sheet name="ноя" sheetId="56" state="hidden" r:id="rId11"/>
    <sheet name="дек" sheetId="57" state="hidden" r:id="rId12"/>
    <sheet name="год" sheetId="14" r:id="rId13"/>
  </sheets>
  <definedNames>
    <definedName name="_xlnm.Print_Area" localSheetId="12">год!$A$1:$C$41</definedName>
  </definedNames>
  <calcPr calcId="145621"/>
</workbook>
</file>

<file path=xl/calcChain.xml><?xml version="1.0" encoding="utf-8"?>
<calcChain xmlns="http://schemas.openxmlformats.org/spreadsheetml/2006/main">
  <c r="C4" i="14" l="1"/>
  <c r="G35" i="57"/>
  <c r="A34" i="57"/>
  <c r="G28" i="57"/>
  <c r="G27" i="57"/>
  <c r="G26" i="57"/>
  <c r="G25" i="57"/>
  <c r="D24" i="57"/>
  <c r="G24" i="57" s="1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A10" i="57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G9" i="57"/>
  <c r="G35" i="56"/>
  <c r="A34" i="56"/>
  <c r="G28" i="56"/>
  <c r="G27" i="56"/>
  <c r="G26" i="56"/>
  <c r="G25" i="56"/>
  <c r="D24" i="56"/>
  <c r="G24" i="56" s="1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A10" i="56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G9" i="56"/>
  <c r="G35" i="55"/>
  <c r="A34" i="55"/>
  <c r="G28" i="55"/>
  <c r="G27" i="55"/>
  <c r="G26" i="55"/>
  <c r="G25" i="55"/>
  <c r="D24" i="55"/>
  <c r="G24" i="55" s="1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A34" i="54"/>
  <c r="G35" i="54"/>
  <c r="G28" i="54"/>
  <c r="G27" i="54"/>
  <c r="G26" i="54"/>
  <c r="G25" i="54"/>
  <c r="D24" i="54"/>
  <c r="G24" i="54" s="1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34" i="53"/>
  <c r="C35" i="14" s="1"/>
  <c r="G33" i="53"/>
  <c r="G35" i="53" s="1"/>
  <c r="A34" i="53"/>
  <c r="G28" i="53"/>
  <c r="G27" i="53"/>
  <c r="G26" i="53"/>
  <c r="G25" i="53"/>
  <c r="D24" i="53"/>
  <c r="G24" i="53" s="1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29" i="53" s="1"/>
  <c r="G35" i="52"/>
  <c r="A34" i="52"/>
  <c r="G28" i="52"/>
  <c r="G27" i="52"/>
  <c r="G26" i="52"/>
  <c r="G25" i="52"/>
  <c r="D24" i="52"/>
  <c r="G24" i="52" s="1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35" i="51"/>
  <c r="A34" i="51"/>
  <c r="G28" i="51"/>
  <c r="G27" i="51"/>
  <c r="G26" i="51"/>
  <c r="G25" i="51"/>
  <c r="D24" i="51"/>
  <c r="G24" i="51" s="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G35" i="50"/>
  <c r="A34" i="50"/>
  <c r="G28" i="50"/>
  <c r="G27" i="50"/>
  <c r="G26" i="50"/>
  <c r="G25" i="50"/>
  <c r="D24" i="50"/>
  <c r="G24" i="50" s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35" i="49"/>
  <c r="A34" i="49"/>
  <c r="G28" i="49"/>
  <c r="G27" i="49"/>
  <c r="G26" i="49"/>
  <c r="G25" i="49"/>
  <c r="D24" i="49"/>
  <c r="G24" i="49" s="1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A34" i="48"/>
  <c r="G35" i="48"/>
  <c r="G28" i="48"/>
  <c r="G27" i="48"/>
  <c r="G26" i="48"/>
  <c r="G25" i="48"/>
  <c r="D24" i="48"/>
  <c r="G24" i="48" s="1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32" i="47"/>
  <c r="D24" i="47"/>
  <c r="G24" i="47" s="1"/>
  <c r="A34" i="47"/>
  <c r="G35" i="47"/>
  <c r="G28" i="47"/>
  <c r="G27" i="47"/>
  <c r="G26" i="47"/>
  <c r="G25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2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G32" i="46"/>
  <c r="C33" i="14" s="1"/>
  <c r="G29" i="50" l="1"/>
  <c r="G29" i="52"/>
  <c r="G36" i="52" s="1"/>
  <c r="G29" i="49"/>
  <c r="G36" i="49" s="1"/>
  <c r="G29" i="54"/>
  <c r="G36" i="54" s="1"/>
  <c r="G29" i="55"/>
  <c r="G29" i="56"/>
  <c r="G36" i="56" s="1"/>
  <c r="G29" i="51"/>
  <c r="G29" i="48"/>
  <c r="G36" i="48" s="1"/>
  <c r="C34" i="14"/>
  <c r="G29" i="57"/>
  <c r="G36" i="57"/>
  <c r="G36" i="55"/>
  <c r="G36" i="53"/>
  <c r="G36" i="51"/>
  <c r="G36" i="50"/>
  <c r="C7" i="14"/>
  <c r="G36" i="47"/>
  <c r="C36" i="14"/>
  <c r="G35" i="46"/>
  <c r="A34" i="46"/>
  <c r="G28" i="46"/>
  <c r="C29" i="14" s="1"/>
  <c r="G27" i="46"/>
  <c r="C28" i="14" s="1"/>
  <c r="G26" i="46"/>
  <c r="C27" i="14" s="1"/>
  <c r="G25" i="46"/>
  <c r="C26" i="14" s="1"/>
  <c r="G24" i="46"/>
  <c r="C25" i="14" s="1"/>
  <c r="G23" i="46"/>
  <c r="C24" i="14" s="1"/>
  <c r="G22" i="46"/>
  <c r="C23" i="14" s="1"/>
  <c r="G21" i="46"/>
  <c r="C22" i="14" s="1"/>
  <c r="G20" i="46"/>
  <c r="C21" i="14" s="1"/>
  <c r="G19" i="46"/>
  <c r="C20" i="14" s="1"/>
  <c r="G18" i="46"/>
  <c r="C19" i="14" s="1"/>
  <c r="G17" i="46"/>
  <c r="C18" i="14" s="1"/>
  <c r="G16" i="46"/>
  <c r="C17" i="14" s="1"/>
  <c r="G15" i="46"/>
  <c r="C16" i="14" s="1"/>
  <c r="G14" i="46"/>
  <c r="C15" i="14" s="1"/>
  <c r="G13" i="46"/>
  <c r="C14" i="14" s="1"/>
  <c r="G12" i="46"/>
  <c r="C13" i="14" s="1"/>
  <c r="G11" i="46"/>
  <c r="C12" i="14" s="1"/>
  <c r="G10" i="46"/>
  <c r="C11" i="14" s="1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C10" i="14" s="1"/>
  <c r="C30" i="14" s="1"/>
  <c r="G29" i="46" l="1"/>
  <c r="G36" i="46" s="1"/>
  <c r="C37" i="14"/>
  <c r="C38" i="14" s="1"/>
  <c r="A35" i="14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</calcChain>
</file>

<file path=xl/sharedStrings.xml><?xml version="1.0" encoding="utf-8"?>
<sst xmlns="http://schemas.openxmlformats.org/spreadsheetml/2006/main" count="1241" uniqueCount="115">
  <si>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</si>
  <si>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</si>
  <si>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</si>
  <si>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</si>
  <si>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</si>
  <si>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</si>
  <si>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</si>
  <si>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Гидравлические испытания системы отопления</t>
  </si>
  <si>
    <t>1 метр трубопровода</t>
  </si>
  <si>
    <t>1 раз в  год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</si>
  <si>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</si>
  <si>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</si>
  <si>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</si>
  <si>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</si>
  <si>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</si>
  <si>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</si>
  <si>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</si>
  <si>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</si>
  <si>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</si>
  <si>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</si>
  <si>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</si>
  <si>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</si>
  <si>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</si>
  <si>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</si>
  <si>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</si>
  <si>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</si>
  <si>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</si>
  <si>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</si>
  <si>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</si>
  <si>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</si>
  <si>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</si>
  <si>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</si>
  <si>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</si>
  <si>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</si>
  <si>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</si>
  <si>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</si>
  <si>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</si>
  <si>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</si>
  <si>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</si>
  <si>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</si>
  <si>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</si>
  <si>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</si>
  <si>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</si>
  <si>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</si>
  <si>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</si>
  <si>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Итого: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</si>
  <si>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</si>
  <si>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№ Н-23-30 от  01.11.2010 (далее – «Договор») услуги и (или) выполненные работы по содержанию и текущему ремонту общего имущества в  многоквартирном доме №23 расположенном по адресу г. Рязань ул. Новаторов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</si>
  <si>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</si>
  <si>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</si>
  <si>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</si>
  <si>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</si>
  <si>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</si>
  <si>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</si>
  <si>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>Бокк С.В.</t>
  </si>
  <si>
    <t>Замер сопротивления изоляции</t>
  </si>
  <si>
    <t>Осмотр технических этажей, чердаков и подвальных помещений</t>
  </si>
  <si>
    <t xml:space="preserve">Осмотр мест общего пользования </t>
  </si>
  <si>
    <t>Постоянно</t>
  </si>
  <si>
    <t xml:space="preserve">Уборка лестничных площадок и маршей </t>
  </si>
  <si>
    <t xml:space="preserve">Подметание прилегающей территории </t>
  </si>
  <si>
    <t>смета, материалы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</si>
  <si>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</si>
  <si>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</si>
  <si>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дом 23,  именуемые в дальнейшем “Заказчик”, в лице  Бокк Светланы Васильевны, являющейся собственником квартиры № 39,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</si>
  <si>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</si>
  <si>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</si>
  <si>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</si>
  <si>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</si>
  <si>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</si>
  <si>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</si>
  <si>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</si>
  <si>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три тысячи семьсот сорок шесть рублей семьдесят восемь копеек</t>
  </si>
  <si>
    <t>2. Всего за период с 01.02.2022 по 28.02.2022 года выполнено работ (оказано услуг) на общую сумму: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</si>
  <si>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</si>
  <si>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</si>
  <si>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Девяносто три тысячи сто пятьдесят пять рублей шестнадцать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</si>
  <si>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</si>
  <si>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</si>
  <si>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семьсот семьдесят восемь рублей восемь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</si>
  <si>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</si>
  <si>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</si>
  <si>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Сорокин В.И.</t>
  </si>
  <si>
    <t>Собственники помещений в многоквартирном доме, расположенном по адресу: г. Рязань ул. Новаторов дом 23,  именуемые в дальнейшем “Заказчик”, в лице  Сорокина Владимира Ивановича, являющейся собственником квартиры № 11,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</si>
  <si>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Семьдесят пять тысяч семьсот пятьдесят четыре рубля семьдесят шесть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</si>
  <si>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</si>
  <si>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</si>
  <si>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девятьсот двадцать шесть рублей двадцать пять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</si>
  <si>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</si>
  <si>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</si>
  <si>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</si>
  <si>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</si>
  <si>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</si>
  <si>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Двести одна тысяча двести восемьдесят семь рублей семьдесят семь копеек</t>
  </si>
  <si>
    <t>Семьдесят шесть тысяч семьсот пятьдесят один рубль пятьдесят девять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</si>
  <si>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</si>
  <si>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</si>
  <si>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</si>
  <si>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</si>
  <si>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тридцать пять тысяч шестьсот пятьдесят шесть рублей двенадцать копеек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</si>
  <si>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</si>
  <si>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</si>
  <si>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Восемьдесят одна тысяча триста тридцать восемь рублей девяносто одна копейка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</si>
  <si>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</si>
  <si>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</si>
  <si>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семьсот сорок рублей пятьдесят восемь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</si>
  <si>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</si>
  <si>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</si>
  <si>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семь тысяч триста семь рублей одна копейка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</si>
  <si>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</si>
  <si>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</si>
  <si>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</si>
  <si>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одна тысяча девятьсот пятьдесят рублей восемьдесят три копейки</t>
  </si>
  <si>
    <t>Доходы и расходы ООО КА "Ирбис"  по управлению и обслуживанию МКД ул. Новаторов д. 23                                                 январь-декабрь</t>
  </si>
  <si>
    <t>Подано исковых заявлений за 2022г. (шт.)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</si>
</sst>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4" fontId="1" fillId="0" borderId="0" xfId="0" applyNumberFormat="1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" fontId="3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0" xfId="0" applyFont="1" applyFill="1"/>
    <xf numFmtId="4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4" xfId="0" applyFont="1" applyFill="1" applyBorder="1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justify" wrapText="1"/>
    </xf>
    <xf numFmtId="0" fontId="9" fillId="2" borderId="0" xfId="0" applyFont="1" applyFill="1" applyAlignment="1">
      <alignment horizontal="justify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/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4" fontId="1" fillId="2" borderId="0" xfId="0" applyNumberFormat="1" applyFont="1" applyFill="1" applyAlignment="1">
      <alignment horizontal="center" vertical="center"/>
    </xf>
    <xf numFmtId="14" fontId="14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C13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74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2"/>
      <c r="E3" s="62"/>
      <c r="F3" s="62"/>
      <c r="G3" s="60">
        <v>44592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64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0.33</v>
      </c>
      <c r="E9" s="12">
        <v>3826.3</v>
      </c>
      <c r="F9" s="8" t="s">
        <v>13</v>
      </c>
      <c r="G9" s="9">
        <f>D9*E9</f>
        <v>1262.6790000000001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0.08</v>
      </c>
      <c r="E10" s="12">
        <v>3826.3</v>
      </c>
      <c r="F10" s="8" t="s">
        <v>13</v>
      </c>
      <c r="G10" s="9">
        <f t="shared" ref="G10:G28" si="1">D10*E10</f>
        <v>306.10400000000004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0.16</v>
      </c>
      <c r="E11" s="12">
        <v>3826.3</v>
      </c>
      <c r="F11" s="8" t="s">
        <v>13</v>
      </c>
      <c r="G11" s="9">
        <f t="shared" si="1"/>
        <v>612.20800000000008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</v>
      </c>
      <c r="E14" s="12">
        <v>3826.3</v>
      </c>
      <c r="F14" s="8" t="s">
        <v>13</v>
      </c>
      <c r="G14" s="9">
        <f t="shared" si="1"/>
        <v>765.2600000000001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0.18</v>
      </c>
      <c r="E15" s="12">
        <v>3826.3</v>
      </c>
      <c r="F15" s="8" t="s">
        <v>13</v>
      </c>
      <c r="G15" s="9">
        <f t="shared" si="1"/>
        <v>688.73400000000004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0.19</v>
      </c>
      <c r="E16" s="12">
        <v>3826.3</v>
      </c>
      <c r="F16" s="8" t="s">
        <v>13</v>
      </c>
      <c r="G16" s="9">
        <f t="shared" si="1"/>
        <v>726.99700000000007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0.52</v>
      </c>
      <c r="E17" s="12">
        <v>3826.3</v>
      </c>
      <c r="F17" s="8" t="s">
        <v>58</v>
      </c>
      <c r="G17" s="9">
        <f t="shared" si="1"/>
        <v>1989.6760000000002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0.44</v>
      </c>
      <c r="E18" s="12">
        <v>3826.3</v>
      </c>
      <c r="F18" s="8" t="s">
        <v>58</v>
      </c>
      <c r="G18" s="9">
        <f t="shared" si="1"/>
        <v>1683.5720000000001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0.08</v>
      </c>
      <c r="E20" s="12">
        <v>3826.3</v>
      </c>
      <c r="F20" s="8" t="s">
        <v>30</v>
      </c>
      <c r="G20" s="9">
        <f t="shared" si="1"/>
        <v>306.10400000000004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0.26</v>
      </c>
      <c r="E21" s="12">
        <v>3826.3</v>
      </c>
      <c r="F21" s="8" t="s">
        <v>20</v>
      </c>
      <c r="G21" s="9">
        <f t="shared" si="1"/>
        <v>994.83800000000008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1.87</v>
      </c>
      <c r="E22" s="12">
        <v>3826.3</v>
      </c>
      <c r="F22" s="8" t="s">
        <v>58</v>
      </c>
      <c r="G22" s="9">
        <f>D22*E22</f>
        <v>7155.1810000000005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3.12</v>
      </c>
      <c r="E23" s="12">
        <v>3826.3</v>
      </c>
      <c r="F23" s="8" t="s">
        <v>34</v>
      </c>
      <c r="G23" s="9">
        <f t="shared" si="1"/>
        <v>11938.056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v>7853.72</v>
      </c>
      <c r="E24" s="12">
        <v>2</v>
      </c>
      <c r="F24" s="8" t="s">
        <v>58</v>
      </c>
      <c r="G24" s="9">
        <f t="shared" si="1"/>
        <v>15707.44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1.74</v>
      </c>
      <c r="E25" s="12">
        <v>3826.3</v>
      </c>
      <c r="F25" s="8" t="s">
        <v>58</v>
      </c>
      <c r="G25" s="9">
        <f t="shared" si="1"/>
        <v>6657.7620000000006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0.24</v>
      </c>
      <c r="E26" s="12">
        <v>3826.3</v>
      </c>
      <c r="F26" s="8" t="s">
        <v>58</v>
      </c>
      <c r="G26" s="9">
        <f t="shared" si="1"/>
        <v>918.31200000000001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1.38</v>
      </c>
      <c r="E27" s="12">
        <v>3826.3</v>
      </c>
      <c r="F27" s="8" t="s">
        <v>58</v>
      </c>
      <c r="G27" s="9">
        <f t="shared" si="1"/>
        <v>5280.2939999999999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SUM(G9:G28)-0.01</f>
        <v>67706.847000000009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f>6039.93</f>
        <v>6039.93</v>
      </c>
    </row>
    <row r="33" spans="1:7" s="21" customFormat="1" ht="24.75" hidden="1" customHeight="1" x14ac:dyDescent="0.25">
      <c r="A33" s="24">
        <v>2</v>
      </c>
      <c r="B33" s="18" t="s">
        <v>7</v>
      </c>
      <c r="C33" s="24" t="s">
        <v>8</v>
      </c>
      <c r="D33" s="41">
        <v>14.06</v>
      </c>
      <c r="E33" s="41">
        <v>1680</v>
      </c>
      <c r="F33" s="25" t="s">
        <v>9</v>
      </c>
      <c r="G33" s="26"/>
    </row>
    <row r="34" spans="1:7" s="21" customFormat="1" ht="24.75" hidden="1" customHeight="1" x14ac:dyDescent="0.25">
      <c r="A34" s="24">
        <f>A33+1</f>
        <v>3</v>
      </c>
      <c r="B34" s="18" t="s">
        <v>10</v>
      </c>
      <c r="C34" s="24" t="s">
        <v>8</v>
      </c>
      <c r="D34" s="41">
        <v>10.14</v>
      </c>
      <c r="E34" s="41">
        <v>1680</v>
      </c>
      <c r="F34" s="25" t="s">
        <v>9</v>
      </c>
      <c r="G34" s="26"/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6039.93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73746.777000000002</v>
      </c>
    </row>
    <row r="38" spans="1:7" s="36" customFormat="1" ht="27.75" customHeight="1" x14ac:dyDescent="0.3">
      <c r="A38" s="83" t="s">
        <v>71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72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54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104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72"/>
      <c r="E3" s="72"/>
      <c r="F3" s="72"/>
      <c r="G3" s="60">
        <v>44865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91</v>
      </c>
      <c r="C28" s="19" t="s">
        <v>12</v>
      </c>
      <c r="D28" s="20">
        <v>2.78</v>
      </c>
      <c r="E28" s="12">
        <v>3826.3</v>
      </c>
      <c r="F28" s="61" t="s">
        <v>23</v>
      </c>
      <c r="G28" s="9">
        <f t="shared" si="1"/>
        <v>10637.114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71740.571599999996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5000.01</v>
      </c>
    </row>
    <row r="33" spans="1:7" s="21" customFormat="1" ht="24.75" hidden="1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hidden="1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5000.01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76740.58159999999</v>
      </c>
    </row>
    <row r="38" spans="1:7" s="36" customFormat="1" ht="27.75" customHeight="1" x14ac:dyDescent="0.3">
      <c r="A38" s="83" t="s">
        <v>103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105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107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73"/>
      <c r="E3" s="73"/>
      <c r="F3" s="73"/>
      <c r="G3" s="60">
        <v>44895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91</v>
      </c>
      <c r="C28" s="19" t="s">
        <v>12</v>
      </c>
      <c r="D28" s="20">
        <v>2.78</v>
      </c>
      <c r="E28" s="12">
        <v>3826.3</v>
      </c>
      <c r="F28" s="61" t="s">
        <v>23</v>
      </c>
      <c r="G28" s="9">
        <f t="shared" si="1"/>
        <v>10637.114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71740.571599999996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5566.44</v>
      </c>
    </row>
    <row r="33" spans="1:7" s="21" customFormat="1" ht="24.75" hidden="1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hidden="1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5566.44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77307.011599999998</v>
      </c>
    </row>
    <row r="38" spans="1:7" s="36" customFormat="1" ht="27.75" customHeight="1" x14ac:dyDescent="0.3">
      <c r="A38" s="83" t="s">
        <v>106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108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111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74"/>
      <c r="E3" s="74"/>
      <c r="F3" s="74"/>
      <c r="G3" s="60">
        <v>44926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110</v>
      </c>
      <c r="C28" s="19" t="s">
        <v>12</v>
      </c>
      <c r="D28" s="20">
        <v>3</v>
      </c>
      <c r="E28" s="12">
        <v>3826.3</v>
      </c>
      <c r="F28" s="61" t="s">
        <v>23</v>
      </c>
      <c r="G28" s="9">
        <f t="shared" si="1"/>
        <v>11478.900000000001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72582.357600000003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9368.4699999999993</v>
      </c>
    </row>
    <row r="33" spans="1:7" s="21" customFormat="1" ht="24.75" hidden="1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hidden="1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9368.4699999999993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81950.827600000004</v>
      </c>
    </row>
    <row r="38" spans="1:7" s="36" customFormat="1" ht="27.75" customHeight="1" x14ac:dyDescent="0.3">
      <c r="A38" s="83" t="s">
        <v>109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112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view="pageBreakPreview" zoomScale="70" zoomScaleNormal="100" zoomScaleSheetLayoutView="70" workbookViewId="0">
      <selection activeCell="K11" sqref="K11"/>
    </sheetView>
  </sheetViews>
  <sheetFormatPr defaultColWidth="9.140625" defaultRowHeight="15.75" x14ac:dyDescent="0.25"/>
  <cols>
    <col min="1" max="1" width="8.85546875" style="21" customWidth="1"/>
    <col min="2" max="2" width="101.5703125" style="21" customWidth="1"/>
    <col min="3" max="3" width="35.85546875" style="59" customWidth="1"/>
    <col min="4" max="16384" width="9.140625" style="21"/>
  </cols>
  <sheetData>
    <row r="1" spans="1:3" s="5" customFormat="1" x14ac:dyDescent="0.25">
      <c r="C1" s="45"/>
    </row>
    <row r="2" spans="1:3" s="5" customFormat="1" ht="55.5" customHeight="1" x14ac:dyDescent="0.25">
      <c r="B2" s="88" t="s">
        <v>113</v>
      </c>
      <c r="C2" s="89"/>
    </row>
    <row r="3" spans="1:3" s="5" customFormat="1" ht="48.75" customHeight="1" x14ac:dyDescent="0.25">
      <c r="A3" s="46">
        <v>1</v>
      </c>
      <c r="B3" s="47" t="s">
        <v>66</v>
      </c>
      <c r="C3" s="63">
        <v>1082877.3899999999</v>
      </c>
    </row>
    <row r="4" spans="1:3" s="5" customFormat="1" ht="48.75" customHeight="1" x14ac:dyDescent="0.25">
      <c r="A4" s="46">
        <v>2</v>
      </c>
      <c r="B4" s="47" t="s">
        <v>95</v>
      </c>
      <c r="C4" s="63">
        <f>1450*12</f>
        <v>17400</v>
      </c>
    </row>
    <row r="5" spans="1:3" s="5" customFormat="1" ht="48.75" customHeight="1" x14ac:dyDescent="0.25">
      <c r="A5" s="46">
        <v>3</v>
      </c>
      <c r="B5" s="47" t="s">
        <v>96</v>
      </c>
      <c r="C5" s="63">
        <v>15700</v>
      </c>
    </row>
    <row r="6" spans="1:3" s="5" customFormat="1" ht="47.45" customHeight="1" x14ac:dyDescent="0.25">
      <c r="A6" s="24">
        <v>4</v>
      </c>
      <c r="B6" s="47" t="s">
        <v>67</v>
      </c>
      <c r="C6" s="26">
        <v>1000155.08</v>
      </c>
    </row>
    <row r="7" spans="1:3" s="5" customFormat="1" ht="41.45" customHeight="1" x14ac:dyDescent="0.25">
      <c r="A7" s="24">
        <v>5</v>
      </c>
      <c r="B7" s="47" t="s">
        <v>68</v>
      </c>
      <c r="C7" s="26">
        <f>C3-C6</f>
        <v>82722.309999999939</v>
      </c>
    </row>
    <row r="8" spans="1:3" s="5" customFormat="1" ht="41.45" customHeight="1" x14ac:dyDescent="0.25">
      <c r="A8" s="24">
        <v>6</v>
      </c>
      <c r="B8" s="47" t="s">
        <v>114</v>
      </c>
      <c r="C8" s="75">
        <v>4</v>
      </c>
    </row>
    <row r="9" spans="1:3" ht="53.45" customHeight="1" x14ac:dyDescent="0.25">
      <c r="A9" s="39" t="s">
        <v>0</v>
      </c>
      <c r="B9" s="39" t="s">
        <v>1</v>
      </c>
      <c r="C9" s="48" t="s">
        <v>69</v>
      </c>
    </row>
    <row r="10" spans="1:3" ht="31.5" x14ac:dyDescent="0.25">
      <c r="A10" s="24">
        <v>1</v>
      </c>
      <c r="B10" s="18" t="s">
        <v>11</v>
      </c>
      <c r="C10" s="26">
        <f>янв!G9+фев!G9+мар!G9+апр!G9+май!G9+июнь!G9+июль!G9+авг!G9+сен!G9+окт!G9+ноя!G9+дек!G9</f>
        <v>15993.933999999999</v>
      </c>
    </row>
    <row r="11" spans="1:3" ht="45.75" customHeight="1" x14ac:dyDescent="0.25">
      <c r="A11" s="24">
        <f t="shared" ref="A11:A29" si="0">A10+1</f>
        <v>2</v>
      </c>
      <c r="B11" s="18" t="s">
        <v>56</v>
      </c>
      <c r="C11" s="26">
        <f>янв!G10+фев!G10+мар!G10+апр!G10+май!G10+июнь!G10+июль!G10+авг!G10+сен!G10+окт!G10+ноя!G10+дек!G10</f>
        <v>4094.141000000001</v>
      </c>
    </row>
    <row r="12" spans="1:3" ht="45" customHeight="1" x14ac:dyDescent="0.25">
      <c r="A12" s="24">
        <f t="shared" si="0"/>
        <v>3</v>
      </c>
      <c r="B12" s="18" t="s">
        <v>15</v>
      </c>
      <c r="C12" s="26">
        <f>янв!G11+фев!G11+мар!G11+апр!G11+май!G11+июнь!G11+июль!G11+авг!G11+сен!G11+окт!G11+ноя!G11+дек!G11</f>
        <v>7767.3890000000029</v>
      </c>
    </row>
    <row r="13" spans="1:3" ht="39" customHeight="1" x14ac:dyDescent="0.25">
      <c r="A13" s="24">
        <f t="shared" si="0"/>
        <v>4</v>
      </c>
      <c r="B13" s="18" t="s">
        <v>16</v>
      </c>
      <c r="C13" s="26">
        <f>янв!G12+фев!G12+мар!G12+апр!G12+май!G12+июнь!G12+июль!G12+авг!G12+сен!G12+окт!G12+ноя!G12+дек!G12</f>
        <v>3214.0920000000001</v>
      </c>
    </row>
    <row r="14" spans="1:3" ht="58.5" customHeight="1" x14ac:dyDescent="0.25">
      <c r="A14" s="24">
        <f t="shared" si="0"/>
        <v>5</v>
      </c>
      <c r="B14" s="18" t="s">
        <v>18</v>
      </c>
      <c r="C14" s="26">
        <f>янв!G13+фев!G13+мар!G13+апр!G13+май!G13+июнь!G13+июль!G13+авг!G13+сен!G13+окт!G13+ноя!G13+дек!G13</f>
        <v>1836.6240000000007</v>
      </c>
    </row>
    <row r="15" spans="1:3" ht="48" customHeight="1" x14ac:dyDescent="0.25">
      <c r="A15" s="24">
        <f t="shared" si="0"/>
        <v>6</v>
      </c>
      <c r="B15" s="18" t="s">
        <v>21</v>
      </c>
      <c r="C15" s="26">
        <f>янв!G14+фев!G14+мар!G14+апр!G14+май!G14+июнь!G14+июль!G14+авг!G14+сен!G14+окт!G14+ноя!G14+дек!G14</f>
        <v>9604.012999999999</v>
      </c>
    </row>
    <row r="16" spans="1:3" x14ac:dyDescent="0.25">
      <c r="A16" s="24">
        <f t="shared" si="0"/>
        <v>7</v>
      </c>
      <c r="B16" s="18" t="s">
        <v>57</v>
      </c>
      <c r="C16" s="26">
        <f>янв!G15+фев!G15+мар!G15+апр!G15+май!G15+июнь!G15+июль!G15+авг!G15+сен!G15+окт!G15+ноя!G15+дек!G15</f>
        <v>8685.7010000000028</v>
      </c>
    </row>
    <row r="17" spans="1:3" x14ac:dyDescent="0.25">
      <c r="A17" s="24">
        <f t="shared" si="0"/>
        <v>8</v>
      </c>
      <c r="B17" s="18" t="s">
        <v>44</v>
      </c>
      <c r="C17" s="26">
        <f>янв!G16+фев!G16+мар!G16+апр!G16+май!G16+июнь!G16+июль!G16+авг!G16+сен!G16+окт!G16+ноя!G16+дек!G16</f>
        <v>9144.8570000000018</v>
      </c>
    </row>
    <row r="18" spans="1:3" ht="33" customHeight="1" x14ac:dyDescent="0.25">
      <c r="A18" s="24">
        <f t="shared" si="0"/>
        <v>9</v>
      </c>
      <c r="B18" s="18" t="s">
        <v>25</v>
      </c>
      <c r="C18" s="26">
        <f>янв!G17+фев!G17+мар!G17+апр!G17+май!G17+июнь!G17+июль!G17+авг!G17+сен!G17+окт!G17+ноя!G17+дек!G17</f>
        <v>25559.684000000001</v>
      </c>
    </row>
    <row r="19" spans="1:3" ht="21" customHeight="1" x14ac:dyDescent="0.25">
      <c r="A19" s="24">
        <f t="shared" si="0"/>
        <v>10</v>
      </c>
      <c r="B19" s="18" t="s">
        <v>26</v>
      </c>
      <c r="C19" s="26">
        <f>янв!G18+фев!G18+мар!G18+апр!G18+май!G18+июнь!G18+июль!G18+авг!G18+сен!G18+окт!G18+ноя!G18+дек!G18</f>
        <v>21465.543000000005</v>
      </c>
    </row>
    <row r="20" spans="1:3" ht="21" customHeight="1" x14ac:dyDescent="0.25">
      <c r="A20" s="24">
        <f t="shared" si="0"/>
        <v>11</v>
      </c>
      <c r="B20" s="18" t="s">
        <v>27</v>
      </c>
      <c r="C20" s="26">
        <f>янв!G19+фев!G19+мар!G19+апр!G19+май!G19+июнь!G19+июль!G19+авг!G19+сен!G19+окт!G19+ноя!G19+дек!G19</f>
        <v>2295.7800000000002</v>
      </c>
    </row>
    <row r="21" spans="1:3" ht="68.25" customHeight="1" x14ac:dyDescent="0.25">
      <c r="A21" s="24">
        <f t="shared" si="0"/>
        <v>12</v>
      </c>
      <c r="B21" s="18" t="s">
        <v>29</v>
      </c>
      <c r="C21" s="26">
        <f>янв!G20+фев!G20+мар!G20+апр!G20+май!G20+июнь!G20+июль!G20+авг!G20+сен!G20+окт!G20+ноя!G20+дек!G20</f>
        <v>4094.141000000001</v>
      </c>
    </row>
    <row r="22" spans="1:3" x14ac:dyDescent="0.25">
      <c r="A22" s="24">
        <f t="shared" si="0"/>
        <v>13</v>
      </c>
      <c r="B22" s="33" t="s">
        <v>55</v>
      </c>
      <c r="C22" s="26">
        <f>янв!G21+фев!G21+мар!G21+апр!G21+май!G21+июнь!G21+июль!G21+авг!G21+сен!G21+окт!G21+ноя!G21+дек!G21</f>
        <v>12779.842000000001</v>
      </c>
    </row>
    <row r="23" spans="1:3" x14ac:dyDescent="0.25">
      <c r="A23" s="24">
        <f t="shared" si="0"/>
        <v>14</v>
      </c>
      <c r="B23" s="18" t="s">
        <v>59</v>
      </c>
      <c r="C23" s="26">
        <f>янв!G22+фев!G22+мар!G22+апр!G22+май!G22+июнь!G22+июль!G22+авг!G22+сен!G22+окт!G22+ноя!G22+дек!G22</f>
        <v>91333.781000000017</v>
      </c>
    </row>
    <row r="24" spans="1:3" x14ac:dyDescent="0.25">
      <c r="A24" s="24">
        <f t="shared" si="0"/>
        <v>15</v>
      </c>
      <c r="B24" s="18" t="s">
        <v>60</v>
      </c>
      <c r="C24" s="26">
        <f>янв!G23+фев!G23+мар!G23+апр!G23+май!G23+июнь!G23+июль!G23+авг!G23+сен!G23+окт!G23+ноя!G23+дек!G23</f>
        <v>152516.31800000003</v>
      </c>
    </row>
    <row r="25" spans="1:3" x14ac:dyDescent="0.25">
      <c r="A25" s="24">
        <f t="shared" si="0"/>
        <v>16</v>
      </c>
      <c r="B25" s="49" t="s">
        <v>35</v>
      </c>
      <c r="C25" s="26">
        <f>янв!G24+фев!G24+мар!G24+апр!G24+май!G24+июнь!G24+июль!G24+авг!G24+сен!G24+окт!G24+ноя!G24+дек!G24</f>
        <v>195400.55359999996</v>
      </c>
    </row>
    <row r="26" spans="1:3" x14ac:dyDescent="0.25">
      <c r="A26" s="24">
        <f t="shared" si="0"/>
        <v>17</v>
      </c>
      <c r="B26" s="49" t="s">
        <v>37</v>
      </c>
      <c r="C26" s="26">
        <f>янв!G25+фев!G25+мар!G25+апр!G25+май!G25+июнь!G25+июль!G25+авг!G25+сен!G25+окт!G25+ноя!G25+дек!G25</f>
        <v>84943.86</v>
      </c>
    </row>
    <row r="27" spans="1:3" x14ac:dyDescent="0.25">
      <c r="A27" s="24">
        <f t="shared" si="0"/>
        <v>18</v>
      </c>
      <c r="B27" s="49" t="s">
        <v>38</v>
      </c>
      <c r="C27" s="26">
        <f>янв!G26+фев!G26+мар!G26+апр!G26+май!G26+июнь!G26+июль!G26+авг!G26+сен!G26+окт!G26+ноя!G26+дек!G26</f>
        <v>11861.529999999999</v>
      </c>
    </row>
    <row r="28" spans="1:3" ht="30.75" customHeight="1" x14ac:dyDescent="0.25">
      <c r="A28" s="24">
        <f t="shared" si="0"/>
        <v>19</v>
      </c>
      <c r="B28" s="50" t="s">
        <v>40</v>
      </c>
      <c r="C28" s="26">
        <f>янв!G27+фев!G27+мар!G27+апр!G27+май!G27+июнь!G27+июль!G27+авг!G27+сен!G27+окт!G27+ноя!G27+дек!G27</f>
        <v>67151.565000000002</v>
      </c>
    </row>
    <row r="29" spans="1:3" ht="31.5" x14ac:dyDescent="0.25">
      <c r="A29" s="24">
        <f t="shared" si="0"/>
        <v>20</v>
      </c>
      <c r="B29" s="18" t="s">
        <v>41</v>
      </c>
      <c r="C29" s="26">
        <f>янв!G28+фев!G28+мар!G28+апр!G28+май!G28+июнь!G28+июль!G28+авг!G28+сен!G28+окт!G28+ноя!G28+дек!G28</f>
        <v>125273.06200000001</v>
      </c>
    </row>
    <row r="30" spans="1:3" s="23" customFormat="1" x14ac:dyDescent="0.25">
      <c r="A30" s="85" t="s">
        <v>43</v>
      </c>
      <c r="B30" s="86"/>
      <c r="C30" s="26">
        <f>SUM(C10:C29)</f>
        <v>855016.41060000018</v>
      </c>
    </row>
    <row r="31" spans="1:3" s="38" customFormat="1" x14ac:dyDescent="0.25">
      <c r="A31" s="42" t="s">
        <v>42</v>
      </c>
      <c r="B31" s="42"/>
      <c r="C31" s="26"/>
    </row>
    <row r="32" spans="1:3" ht="56.25" customHeight="1" x14ac:dyDescent="0.25">
      <c r="A32" s="39" t="s">
        <v>0</v>
      </c>
      <c r="B32" s="39" t="s">
        <v>1</v>
      </c>
      <c r="C32" s="48" t="s">
        <v>69</v>
      </c>
    </row>
    <row r="33" spans="1:3" ht="28.15" customHeight="1" x14ac:dyDescent="0.25">
      <c r="A33" s="24">
        <v>1</v>
      </c>
      <c r="B33" s="27" t="s">
        <v>42</v>
      </c>
      <c r="C33" s="26">
        <f>янв!G32+фев!G32+мар!G32+апр!G32+май!G32+июнь!G32+июль!G32+авг!G32+сен!G32+окт!G32+ноя!G32+дек!G32</f>
        <v>224091.73</v>
      </c>
    </row>
    <row r="34" spans="1:3" ht="36.6" customHeight="1" x14ac:dyDescent="0.25">
      <c r="A34" s="24">
        <v>2</v>
      </c>
      <c r="B34" s="18" t="s">
        <v>7</v>
      </c>
      <c r="C34" s="26">
        <f>янв!G33+фев!G33+мар!G33+апр!G33+май!G33+июнь!G33+июль!G33+авг!G33+сен!G33+окт!G33+ноя!G33+дек!G33</f>
        <v>24561.599999999999</v>
      </c>
    </row>
    <row r="35" spans="1:3" ht="34.5" customHeight="1" x14ac:dyDescent="0.25">
      <c r="A35" s="24">
        <f>A34+1</f>
        <v>3</v>
      </c>
      <c r="B35" s="18" t="s">
        <v>10</v>
      </c>
      <c r="C35" s="26">
        <f>янв!G34+фев!G34+мар!G34+апр!G34+май!G34+июнь!G34+июль!G34+авг!G34+сен!G34+окт!G34+ноя!G34+дек!G34</f>
        <v>17724</v>
      </c>
    </row>
    <row r="36" spans="1:3" s="30" customFormat="1" x14ac:dyDescent="0.25">
      <c r="A36" s="87" t="s">
        <v>43</v>
      </c>
      <c r="B36" s="87"/>
      <c r="C36" s="26">
        <f>SUM(C33:C35)</f>
        <v>266377.33</v>
      </c>
    </row>
    <row r="37" spans="1:3" s="23" customFormat="1" x14ac:dyDescent="0.25">
      <c r="A37" s="85" t="s">
        <v>45</v>
      </c>
      <c r="B37" s="85"/>
      <c r="C37" s="26">
        <f>C30+C36</f>
        <v>1121393.7406000001</v>
      </c>
    </row>
    <row r="38" spans="1:3" s="38" customFormat="1" x14ac:dyDescent="0.25">
      <c r="A38" s="51"/>
      <c r="B38" s="52" t="s">
        <v>70</v>
      </c>
      <c r="C38" s="63">
        <f>C3-C37+C4</f>
        <v>-21116.350600000238</v>
      </c>
    </row>
    <row r="39" spans="1:3" s="53" customFormat="1" ht="18.75" customHeight="1" x14ac:dyDescent="0.3">
      <c r="A39" s="43"/>
      <c r="B39" s="44"/>
      <c r="C39" s="40"/>
    </row>
    <row r="40" spans="1:3" s="53" customFormat="1" ht="22.5" customHeight="1" x14ac:dyDescent="0.3">
      <c r="A40" s="43"/>
      <c r="B40" s="44"/>
      <c r="C40" s="40"/>
    </row>
    <row r="41" spans="1:3" s="53" customFormat="1" ht="26.25" customHeight="1" x14ac:dyDescent="0.3">
      <c r="A41" s="43"/>
      <c r="B41" s="44"/>
      <c r="C41" s="40"/>
    </row>
    <row r="42" spans="1:3" s="53" customFormat="1" ht="24" customHeight="1" x14ac:dyDescent="0.3">
      <c r="A42" s="43"/>
      <c r="B42" s="54"/>
      <c r="C42" s="55"/>
    </row>
    <row r="43" spans="1:3" s="53" customFormat="1" ht="33" customHeight="1" x14ac:dyDescent="0.3">
      <c r="A43" s="43"/>
      <c r="B43" s="54"/>
      <c r="C43" s="55"/>
    </row>
    <row r="44" spans="1:3" s="38" customFormat="1" ht="18.75" x14ac:dyDescent="0.3">
      <c r="A44" s="56"/>
      <c r="B44" s="56"/>
      <c r="C44" s="57"/>
    </row>
    <row r="45" spans="1:3" s="38" customFormat="1" ht="18.75" x14ac:dyDescent="0.3">
      <c r="A45" s="56"/>
      <c r="B45" s="56"/>
      <c r="C45" s="57"/>
    </row>
    <row r="46" spans="1:3" s="38" customFormat="1" ht="18.75" x14ac:dyDescent="0.3">
      <c r="A46" s="56"/>
      <c r="B46" s="56"/>
      <c r="C46" s="57"/>
    </row>
    <row r="47" spans="1:3" s="38" customFormat="1" ht="18.75" x14ac:dyDescent="0.3">
      <c r="A47" s="56"/>
      <c r="B47" s="56"/>
      <c r="C47" s="57"/>
    </row>
    <row r="48" spans="1:3" s="38" customFormat="1" ht="18.75" x14ac:dyDescent="0.3">
      <c r="A48" s="56"/>
      <c r="B48" s="56"/>
      <c r="C48" s="57"/>
    </row>
    <row r="49" spans="1:3" s="38" customFormat="1" ht="18.75" x14ac:dyDescent="0.3">
      <c r="A49" s="56"/>
      <c r="B49" s="56"/>
      <c r="C49" s="57"/>
    </row>
    <row r="50" spans="1:3" s="38" customFormat="1" ht="18.75" x14ac:dyDescent="0.3">
      <c r="A50" s="56"/>
      <c r="B50" s="56"/>
      <c r="C50" s="57"/>
    </row>
    <row r="51" spans="1:3" s="38" customFormat="1" ht="18.75" x14ac:dyDescent="0.3">
      <c r="A51" s="56"/>
      <c r="B51" s="56"/>
      <c r="C51" s="57"/>
    </row>
    <row r="52" spans="1:3" s="38" customFormat="1" ht="18.75" x14ac:dyDescent="0.3">
      <c r="A52" s="56"/>
      <c r="B52" s="56"/>
      <c r="C52" s="57"/>
    </row>
    <row r="53" spans="1:3" s="38" customFormat="1" ht="18.75" x14ac:dyDescent="0.3">
      <c r="A53" s="56"/>
      <c r="B53" s="56"/>
      <c r="C53" s="57"/>
    </row>
    <row r="54" spans="1:3" s="38" customFormat="1" ht="18.75" x14ac:dyDescent="0.3">
      <c r="A54" s="56"/>
      <c r="B54" s="56"/>
      <c r="C54" s="57"/>
    </row>
    <row r="55" spans="1:3" ht="18.75" x14ac:dyDescent="0.3">
      <c r="A55" s="58"/>
      <c r="B55" s="58"/>
      <c r="C55" s="57"/>
    </row>
    <row r="56" spans="1:3" ht="18.75" x14ac:dyDescent="0.3">
      <c r="A56" s="58"/>
      <c r="B56" s="58"/>
      <c r="C56" s="57"/>
    </row>
    <row r="57" spans="1:3" ht="18.75" x14ac:dyDescent="0.3">
      <c r="A57" s="58"/>
      <c r="B57" s="58"/>
      <c r="C57" s="57"/>
    </row>
    <row r="58" spans="1:3" ht="18.75" x14ac:dyDescent="0.3">
      <c r="A58" s="58"/>
      <c r="B58" s="58"/>
      <c r="C58" s="57"/>
    </row>
  </sheetData>
  <mergeCells count="4">
    <mergeCell ref="A37:B37"/>
    <mergeCell ref="A30:B30"/>
    <mergeCell ref="A36:B36"/>
    <mergeCell ref="B2:C2"/>
  </mergeCells>
  <pageMargins left="0.70866141732283472" right="0.15748031496062992" top="0.19685039370078741" bottom="0.19685039370078741" header="0.15748031496062992" footer="0.15748031496062992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5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75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4"/>
      <c r="E3" s="64"/>
      <c r="F3" s="64"/>
      <c r="G3" s="60">
        <v>44620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64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71204.889599999995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f>10292.36+11657.91</f>
        <v>21950.27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21950.27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93155.159599999999</v>
      </c>
    </row>
    <row r="38" spans="1:7" s="36" customFormat="1" ht="27.75" customHeight="1" x14ac:dyDescent="0.3">
      <c r="A38" s="83" t="s">
        <v>73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76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54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2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78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5"/>
      <c r="E3" s="65"/>
      <c r="F3" s="65"/>
      <c r="G3" s="60">
        <v>44651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64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71204.889599999995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573.19000000000005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573.19000000000005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71778.079599999997</v>
      </c>
    </row>
    <row r="38" spans="1:7" s="36" customFormat="1" ht="27.75" customHeight="1" x14ac:dyDescent="0.3">
      <c r="A38" s="83" t="s">
        <v>77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79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54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2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81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6"/>
      <c r="E3" s="66"/>
      <c r="F3" s="66"/>
      <c r="G3" s="60">
        <v>44681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71204.889599999995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4549.87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4549.87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75754.75959999999</v>
      </c>
    </row>
    <row r="38" spans="1:7" s="36" customFormat="1" ht="27.75" customHeight="1" x14ac:dyDescent="0.3">
      <c r="A38" s="83" t="s">
        <v>80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84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86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7"/>
      <c r="E3" s="67"/>
      <c r="F3" s="67"/>
      <c r="G3" s="60">
        <v>44712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71204.889599999995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4721.3599999999997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4721.3599999999997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75926.249599999996</v>
      </c>
    </row>
    <row r="38" spans="1:7" s="36" customFormat="1" ht="27.75" customHeight="1" x14ac:dyDescent="0.3">
      <c r="A38" s="83" t="s">
        <v>85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87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89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8"/>
      <c r="E3" s="68"/>
      <c r="F3" s="68"/>
      <c r="G3" s="60">
        <v>44742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65</v>
      </c>
      <c r="C28" s="19" t="s">
        <v>12</v>
      </c>
      <c r="D28" s="20">
        <v>2.64</v>
      </c>
      <c r="E28" s="12">
        <v>3826.3</v>
      </c>
      <c r="F28" s="61" t="s">
        <v>23</v>
      </c>
      <c r="G28" s="9">
        <f t="shared" si="1"/>
        <v>10101.432000000001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71204.889599999995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130082.88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130082.88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201287.7696</v>
      </c>
    </row>
    <row r="38" spans="1:7" s="36" customFormat="1" ht="27.75" customHeight="1" x14ac:dyDescent="0.3">
      <c r="A38" s="83" t="s">
        <v>88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93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9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90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69"/>
      <c r="E3" s="69"/>
      <c r="F3" s="69"/>
      <c r="G3" s="60">
        <v>44773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91</v>
      </c>
      <c r="C28" s="19" t="s">
        <v>12</v>
      </c>
      <c r="D28" s="20">
        <v>2.78</v>
      </c>
      <c r="E28" s="12">
        <v>3826.3</v>
      </c>
      <c r="F28" s="61" t="s">
        <v>23</v>
      </c>
      <c r="G28" s="9">
        <f t="shared" si="1"/>
        <v>10637.114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71740.571599999996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5011.0200000000004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5011.0200000000004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76751.5916</v>
      </c>
    </row>
    <row r="38" spans="1:7" s="36" customFormat="1" ht="27.75" customHeight="1" x14ac:dyDescent="0.3">
      <c r="A38" s="83" t="s">
        <v>92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94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2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97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70"/>
      <c r="E3" s="70"/>
      <c r="F3" s="70"/>
      <c r="G3" s="60">
        <v>44804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91</v>
      </c>
      <c r="C28" s="19" t="s">
        <v>12</v>
      </c>
      <c r="D28" s="20">
        <v>2.78</v>
      </c>
      <c r="E28" s="12">
        <v>3826.3</v>
      </c>
      <c r="F28" s="61" t="s">
        <v>23</v>
      </c>
      <c r="G28" s="9">
        <f t="shared" si="1"/>
        <v>10637.114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71740.571599999996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21629.95</v>
      </c>
    </row>
    <row r="33" spans="1:7" s="21" customFormat="1" ht="24.75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f>D33*E33</f>
        <v>24561.599999999999</v>
      </c>
    </row>
    <row r="34" spans="1:7" s="21" customFormat="1" ht="24.75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f>D34*E34</f>
        <v>17724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63915.55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135656.12160000001</v>
      </c>
    </row>
    <row r="38" spans="1:7" s="36" customFormat="1" ht="27.75" customHeight="1" x14ac:dyDescent="0.3">
      <c r="A38" s="83" t="s">
        <v>98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99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zoomScaleNormal="70" workbookViewId="0">
      <selection activeCell="G29" sqref="G29"/>
    </sheetView>
  </sheetViews>
  <sheetFormatPr defaultColWidth="9.140625" defaultRowHeight="15.75" x14ac:dyDescent="0.25"/>
  <cols>
    <col min="1" max="1" width="8.85546875" style="10" customWidth="1"/>
    <col min="2" max="2" width="48" style="10" customWidth="1"/>
    <col min="3" max="3" width="22.5703125" style="10" customWidth="1"/>
    <col min="4" max="4" width="14.7109375" style="10" customWidth="1"/>
    <col min="5" max="5" width="12.42578125" style="10" customWidth="1"/>
    <col min="6" max="6" width="34.5703125" style="31" customWidth="1"/>
    <col min="7" max="7" width="35.85546875" style="32" customWidth="1"/>
    <col min="8" max="16384" width="9.140625" style="10"/>
  </cols>
  <sheetData>
    <row r="1" spans="1:7" s="1" customFormat="1" x14ac:dyDescent="0.25">
      <c r="F1" s="2"/>
      <c r="G1" s="3"/>
    </row>
    <row r="2" spans="1:7" s="1" customFormat="1" ht="55.5" customHeight="1" x14ac:dyDescent="0.25">
      <c r="B2" s="78" t="s">
        <v>101</v>
      </c>
      <c r="C2" s="78"/>
      <c r="D2" s="78"/>
      <c r="E2" s="78"/>
      <c r="F2" s="78"/>
      <c r="G2" s="78"/>
    </row>
    <row r="3" spans="1:7" s="5" customFormat="1" ht="18.75" x14ac:dyDescent="0.3">
      <c r="A3" s="34"/>
      <c r="B3" s="35" t="s">
        <v>46</v>
      </c>
      <c r="C3" s="35"/>
      <c r="D3" s="71"/>
      <c r="E3" s="71"/>
      <c r="F3" s="71"/>
      <c r="G3" s="60">
        <v>44834</v>
      </c>
    </row>
    <row r="4" spans="1:7" s="5" customFormat="1" ht="21" customHeight="1" x14ac:dyDescent="0.25">
      <c r="A4" s="4"/>
      <c r="B4" s="4"/>
      <c r="C4" s="4"/>
      <c r="D4" s="4"/>
      <c r="E4" s="4"/>
      <c r="F4" s="4"/>
      <c r="G4" s="4"/>
    </row>
    <row r="5" spans="1:7" s="5" customFormat="1" ht="96" customHeight="1" x14ac:dyDescent="0.3">
      <c r="A5" s="76" t="s">
        <v>83</v>
      </c>
      <c r="B5" s="77"/>
      <c r="C5" s="77"/>
      <c r="D5" s="77"/>
      <c r="E5" s="77"/>
      <c r="F5" s="77"/>
      <c r="G5" s="77"/>
    </row>
    <row r="6" spans="1:7" s="1" customFormat="1" ht="59.25" customHeight="1" x14ac:dyDescent="0.3">
      <c r="A6" s="76" t="s">
        <v>47</v>
      </c>
      <c r="B6" s="77"/>
      <c r="C6" s="77"/>
      <c r="D6" s="77"/>
      <c r="E6" s="77"/>
      <c r="F6" s="77"/>
      <c r="G6" s="77"/>
    </row>
    <row r="7" spans="1:7" s="1" customFormat="1" ht="20.25" customHeight="1" x14ac:dyDescent="0.25">
      <c r="A7" s="6"/>
      <c r="B7" s="6"/>
      <c r="C7" s="6"/>
      <c r="D7" s="6"/>
      <c r="E7" s="6"/>
      <c r="F7" s="6"/>
      <c r="G7" s="6"/>
    </row>
    <row r="8" spans="1:7" ht="39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  <c r="G8" s="9" t="s">
        <v>6</v>
      </c>
    </row>
    <row r="9" spans="1:7" ht="47.25" x14ac:dyDescent="0.25">
      <c r="A9" s="7">
        <v>1</v>
      </c>
      <c r="B9" s="11" t="s">
        <v>11</v>
      </c>
      <c r="C9" s="7" t="s">
        <v>12</v>
      </c>
      <c r="D9" s="12">
        <v>0.35</v>
      </c>
      <c r="E9" s="12">
        <v>3826.3</v>
      </c>
      <c r="F9" s="8" t="s">
        <v>13</v>
      </c>
      <c r="G9" s="9">
        <f>D9*E9</f>
        <v>1339.2049999999999</v>
      </c>
    </row>
    <row r="10" spans="1:7" ht="45" customHeight="1" x14ac:dyDescent="0.25">
      <c r="A10" s="7">
        <f t="shared" ref="A10:A28" si="0">A9+1</f>
        <v>2</v>
      </c>
      <c r="B10" s="11" t="s">
        <v>56</v>
      </c>
      <c r="C10" s="7" t="s">
        <v>12</v>
      </c>
      <c r="D10" s="12">
        <v>0.09</v>
      </c>
      <c r="E10" s="12">
        <v>3826.3</v>
      </c>
      <c r="F10" s="8" t="s">
        <v>13</v>
      </c>
      <c r="G10" s="9">
        <f t="shared" ref="G10:G28" si="1">D10*E10</f>
        <v>344.36700000000002</v>
      </c>
    </row>
    <row r="11" spans="1:7" ht="47.25" x14ac:dyDescent="0.25">
      <c r="A11" s="7">
        <f t="shared" si="0"/>
        <v>3</v>
      </c>
      <c r="B11" s="11" t="s">
        <v>15</v>
      </c>
      <c r="C11" s="7" t="s">
        <v>14</v>
      </c>
      <c r="D11" s="12">
        <v>0.17</v>
      </c>
      <c r="E11" s="12">
        <v>3826.3</v>
      </c>
      <c r="F11" s="8" t="s">
        <v>13</v>
      </c>
      <c r="G11" s="9">
        <f t="shared" si="1"/>
        <v>650.47100000000012</v>
      </c>
    </row>
    <row r="12" spans="1:7" ht="48" customHeight="1" x14ac:dyDescent="0.25">
      <c r="A12" s="7">
        <f t="shared" si="0"/>
        <v>4</v>
      </c>
      <c r="B12" s="11" t="s">
        <v>16</v>
      </c>
      <c r="C12" s="7" t="s">
        <v>17</v>
      </c>
      <c r="D12" s="12">
        <v>7.0000000000000007E-2</v>
      </c>
      <c r="E12" s="12">
        <v>3826.3</v>
      </c>
      <c r="F12" s="8" t="s">
        <v>13</v>
      </c>
      <c r="G12" s="9">
        <f t="shared" si="1"/>
        <v>267.84100000000007</v>
      </c>
    </row>
    <row r="13" spans="1:7" ht="78.75" x14ac:dyDescent="0.25">
      <c r="A13" s="7">
        <f t="shared" si="0"/>
        <v>5</v>
      </c>
      <c r="B13" s="11" t="s">
        <v>18</v>
      </c>
      <c r="C13" s="7" t="s">
        <v>19</v>
      </c>
      <c r="D13" s="12">
        <v>0.04</v>
      </c>
      <c r="E13" s="12">
        <v>3826.3</v>
      </c>
      <c r="F13" s="8" t="s">
        <v>13</v>
      </c>
      <c r="G13" s="9">
        <f t="shared" si="1"/>
        <v>153.05200000000002</v>
      </c>
    </row>
    <row r="14" spans="1:7" ht="63" x14ac:dyDescent="0.25">
      <c r="A14" s="7">
        <f t="shared" si="0"/>
        <v>6</v>
      </c>
      <c r="B14" s="11" t="s">
        <v>21</v>
      </c>
      <c r="C14" s="7" t="s">
        <v>22</v>
      </c>
      <c r="D14" s="12">
        <v>0.21</v>
      </c>
      <c r="E14" s="12">
        <v>3826.3</v>
      </c>
      <c r="F14" s="8" t="s">
        <v>13</v>
      </c>
      <c r="G14" s="9">
        <f t="shared" si="1"/>
        <v>803.52300000000002</v>
      </c>
    </row>
    <row r="15" spans="1:7" ht="31.5" x14ac:dyDescent="0.25">
      <c r="A15" s="7">
        <f t="shared" si="0"/>
        <v>7</v>
      </c>
      <c r="B15" s="11" t="s">
        <v>57</v>
      </c>
      <c r="C15" s="7" t="s">
        <v>24</v>
      </c>
      <c r="D15" s="12">
        <v>0.19</v>
      </c>
      <c r="E15" s="12">
        <v>3826.3</v>
      </c>
      <c r="F15" s="8" t="s">
        <v>13</v>
      </c>
      <c r="G15" s="9">
        <f t="shared" si="1"/>
        <v>726.99700000000007</v>
      </c>
    </row>
    <row r="16" spans="1:7" ht="31.5" x14ac:dyDescent="0.25">
      <c r="A16" s="7">
        <f t="shared" si="0"/>
        <v>8</v>
      </c>
      <c r="B16" s="11" t="s">
        <v>44</v>
      </c>
      <c r="C16" s="7" t="s">
        <v>24</v>
      </c>
      <c r="D16" s="12">
        <v>0.2</v>
      </c>
      <c r="E16" s="12">
        <v>3826.3</v>
      </c>
      <c r="F16" s="8" t="s">
        <v>13</v>
      </c>
      <c r="G16" s="9">
        <f t="shared" si="1"/>
        <v>765.2600000000001</v>
      </c>
    </row>
    <row r="17" spans="1:7" ht="33" customHeight="1" x14ac:dyDescent="0.25">
      <c r="A17" s="7">
        <f t="shared" si="0"/>
        <v>9</v>
      </c>
      <c r="B17" s="11" t="s">
        <v>25</v>
      </c>
      <c r="C17" s="7" t="s">
        <v>12</v>
      </c>
      <c r="D17" s="12">
        <v>0.56000000000000005</v>
      </c>
      <c r="E17" s="12">
        <v>3826.3</v>
      </c>
      <c r="F17" s="8" t="s">
        <v>58</v>
      </c>
      <c r="G17" s="9">
        <f t="shared" si="1"/>
        <v>2142.7280000000005</v>
      </c>
    </row>
    <row r="18" spans="1:7" ht="33" customHeight="1" x14ac:dyDescent="0.25">
      <c r="A18" s="7">
        <f t="shared" si="0"/>
        <v>10</v>
      </c>
      <c r="B18" s="11" t="s">
        <v>26</v>
      </c>
      <c r="C18" s="7" t="s">
        <v>12</v>
      </c>
      <c r="D18" s="12">
        <v>0.47</v>
      </c>
      <c r="E18" s="12">
        <v>3826.3</v>
      </c>
      <c r="F18" s="8" t="s">
        <v>58</v>
      </c>
      <c r="G18" s="9">
        <f t="shared" si="1"/>
        <v>1798.3609999999999</v>
      </c>
    </row>
    <row r="19" spans="1:7" ht="41.25" customHeight="1" x14ac:dyDescent="0.25">
      <c r="A19" s="7">
        <f t="shared" si="0"/>
        <v>11</v>
      </c>
      <c r="B19" s="11" t="s">
        <v>27</v>
      </c>
      <c r="C19" s="7" t="s">
        <v>24</v>
      </c>
      <c r="D19" s="12">
        <v>0.05</v>
      </c>
      <c r="E19" s="12">
        <v>3826.3</v>
      </c>
      <c r="F19" s="8" t="s">
        <v>28</v>
      </c>
      <c r="G19" s="9">
        <f t="shared" si="1"/>
        <v>191.31500000000003</v>
      </c>
    </row>
    <row r="20" spans="1:7" ht="81.599999999999994" customHeight="1" x14ac:dyDescent="0.25">
      <c r="A20" s="7">
        <f t="shared" si="0"/>
        <v>12</v>
      </c>
      <c r="B20" s="11" t="s">
        <v>29</v>
      </c>
      <c r="C20" s="7" t="s">
        <v>24</v>
      </c>
      <c r="D20" s="12">
        <v>0.09</v>
      </c>
      <c r="E20" s="12">
        <v>3826.3</v>
      </c>
      <c r="F20" s="8" t="s">
        <v>30</v>
      </c>
      <c r="G20" s="9">
        <f t="shared" si="1"/>
        <v>344.36700000000002</v>
      </c>
    </row>
    <row r="21" spans="1:7" x14ac:dyDescent="0.25">
      <c r="A21" s="7">
        <f t="shared" si="0"/>
        <v>13</v>
      </c>
      <c r="B21" s="33" t="s">
        <v>55</v>
      </c>
      <c r="C21" s="7" t="s">
        <v>31</v>
      </c>
      <c r="D21" s="12">
        <v>0.28000000000000003</v>
      </c>
      <c r="E21" s="12">
        <v>3826.3</v>
      </c>
      <c r="F21" s="8" t="s">
        <v>20</v>
      </c>
      <c r="G21" s="9">
        <f t="shared" si="1"/>
        <v>1071.3640000000003</v>
      </c>
    </row>
    <row r="22" spans="1:7" ht="31.5" x14ac:dyDescent="0.25">
      <c r="A22" s="7">
        <f t="shared" si="0"/>
        <v>14</v>
      </c>
      <c r="B22" s="11" t="s">
        <v>59</v>
      </c>
      <c r="C22" s="7" t="s">
        <v>32</v>
      </c>
      <c r="D22" s="12">
        <v>2</v>
      </c>
      <c r="E22" s="12">
        <v>3826.3</v>
      </c>
      <c r="F22" s="8" t="s">
        <v>58</v>
      </c>
      <c r="G22" s="9">
        <f>D22*E22</f>
        <v>7652.6</v>
      </c>
    </row>
    <row r="23" spans="1:7" ht="31.5" x14ac:dyDescent="0.25">
      <c r="A23" s="7">
        <f t="shared" si="0"/>
        <v>15</v>
      </c>
      <c r="B23" s="11" t="s">
        <v>62</v>
      </c>
      <c r="C23" s="7" t="s">
        <v>33</v>
      </c>
      <c r="D23" s="12">
        <v>3.34</v>
      </c>
      <c r="E23" s="12">
        <v>3826.3</v>
      </c>
      <c r="F23" s="8" t="s">
        <v>34</v>
      </c>
      <c r="G23" s="9">
        <f t="shared" si="1"/>
        <v>12779.842000000001</v>
      </c>
    </row>
    <row r="24" spans="1:7" ht="31.5" x14ac:dyDescent="0.25">
      <c r="A24" s="7">
        <f>A23+1</f>
        <v>16</v>
      </c>
      <c r="B24" s="13" t="s">
        <v>35</v>
      </c>
      <c r="C24" s="15" t="s">
        <v>36</v>
      </c>
      <c r="D24" s="12">
        <f>7853.72*1.04</f>
        <v>8167.8688000000002</v>
      </c>
      <c r="E24" s="12">
        <v>2</v>
      </c>
      <c r="F24" s="8" t="s">
        <v>58</v>
      </c>
      <c r="G24" s="9">
        <f t="shared" si="1"/>
        <v>16335.7376</v>
      </c>
    </row>
    <row r="25" spans="1:7" x14ac:dyDescent="0.25">
      <c r="A25" s="7">
        <f t="shared" si="0"/>
        <v>17</v>
      </c>
      <c r="B25" s="13" t="s">
        <v>37</v>
      </c>
      <c r="C25" s="15" t="s">
        <v>12</v>
      </c>
      <c r="D25" s="12">
        <v>1.86</v>
      </c>
      <c r="E25" s="12">
        <v>3826.3</v>
      </c>
      <c r="F25" s="8" t="s">
        <v>58</v>
      </c>
      <c r="G25" s="9">
        <f t="shared" si="1"/>
        <v>7116.9180000000006</v>
      </c>
    </row>
    <row r="26" spans="1:7" x14ac:dyDescent="0.25">
      <c r="A26" s="7">
        <f t="shared" si="0"/>
        <v>18</v>
      </c>
      <c r="B26" s="13" t="s">
        <v>38</v>
      </c>
      <c r="C26" s="15" t="s">
        <v>39</v>
      </c>
      <c r="D26" s="12">
        <v>0.26</v>
      </c>
      <c r="E26" s="12">
        <v>3826.3</v>
      </c>
      <c r="F26" s="8" t="s">
        <v>58</v>
      </c>
      <c r="G26" s="9">
        <f t="shared" si="1"/>
        <v>994.83800000000008</v>
      </c>
    </row>
    <row r="27" spans="1:7" ht="48.75" customHeight="1" x14ac:dyDescent="0.25">
      <c r="A27" s="7">
        <f t="shared" si="0"/>
        <v>19</v>
      </c>
      <c r="B27" s="16" t="s">
        <v>40</v>
      </c>
      <c r="C27" s="14" t="s">
        <v>12</v>
      </c>
      <c r="D27" s="12">
        <v>1.47</v>
      </c>
      <c r="E27" s="12">
        <v>3826.3</v>
      </c>
      <c r="F27" s="8" t="s">
        <v>58</v>
      </c>
      <c r="G27" s="9">
        <f t="shared" si="1"/>
        <v>5624.6610000000001</v>
      </c>
    </row>
    <row r="28" spans="1:7" s="21" customFormat="1" ht="47.25" x14ac:dyDescent="0.25">
      <c r="A28" s="17">
        <f t="shared" si="0"/>
        <v>20</v>
      </c>
      <c r="B28" s="18" t="s">
        <v>91</v>
      </c>
      <c r="C28" s="19" t="s">
        <v>12</v>
      </c>
      <c r="D28" s="20">
        <v>2.78</v>
      </c>
      <c r="E28" s="12">
        <v>3826.3</v>
      </c>
      <c r="F28" s="61" t="s">
        <v>23</v>
      </c>
      <c r="G28" s="9">
        <f t="shared" si="1"/>
        <v>10637.114</v>
      </c>
    </row>
    <row r="29" spans="1:7" s="23" customFormat="1" x14ac:dyDescent="0.25">
      <c r="A29" s="79" t="s">
        <v>43</v>
      </c>
      <c r="B29" s="80"/>
      <c r="C29" s="79"/>
      <c r="D29" s="79"/>
      <c r="E29" s="79"/>
      <c r="F29" s="79"/>
      <c r="G29" s="22">
        <f>SUM(G9:G28)+0.01</f>
        <v>71740.571599999996</v>
      </c>
    </row>
    <row r="30" spans="1:7" s="21" customFormat="1" x14ac:dyDescent="0.25">
      <c r="A30" s="81" t="s">
        <v>42</v>
      </c>
      <c r="B30" s="81"/>
      <c r="C30" s="81"/>
      <c r="D30" s="81"/>
      <c r="E30" s="81"/>
      <c r="F30" s="81"/>
      <c r="G30" s="81"/>
    </row>
    <row r="31" spans="1:7" s="21" customFormat="1" ht="41.25" customHeight="1" x14ac:dyDescent="0.25">
      <c r="A31" s="24" t="s">
        <v>0</v>
      </c>
      <c r="B31" s="24" t="s">
        <v>1</v>
      </c>
      <c r="C31" s="24" t="s">
        <v>2</v>
      </c>
      <c r="D31" s="24" t="s">
        <v>3</v>
      </c>
      <c r="E31" s="24" t="s">
        <v>4</v>
      </c>
      <c r="F31" s="25" t="s">
        <v>5</v>
      </c>
      <c r="G31" s="26" t="s">
        <v>6</v>
      </c>
    </row>
    <row r="32" spans="1:7" s="21" customFormat="1" ht="28.15" customHeight="1" x14ac:dyDescent="0.25">
      <c r="A32" s="24">
        <v>1</v>
      </c>
      <c r="B32" s="27" t="s">
        <v>42</v>
      </c>
      <c r="C32" s="28"/>
      <c r="D32" s="20"/>
      <c r="E32" s="24"/>
      <c r="F32" s="25" t="s">
        <v>61</v>
      </c>
      <c r="G32" s="26">
        <v>9598.34</v>
      </c>
    </row>
    <row r="33" spans="1:7" s="21" customFormat="1" ht="24.75" hidden="1" customHeight="1" x14ac:dyDescent="0.25">
      <c r="A33" s="24">
        <v>2</v>
      </c>
      <c r="B33" s="18" t="s">
        <v>7</v>
      </c>
      <c r="C33" s="24" t="s">
        <v>8</v>
      </c>
      <c r="D33" s="41">
        <v>14.62</v>
      </c>
      <c r="E33" s="41">
        <v>1680</v>
      </c>
      <c r="F33" s="25" t="s">
        <v>9</v>
      </c>
      <c r="G33" s="26">
        <v>0</v>
      </c>
    </row>
    <row r="34" spans="1:7" s="21" customFormat="1" ht="24.75" hidden="1" customHeight="1" x14ac:dyDescent="0.25">
      <c r="A34" s="24">
        <f>A33+1</f>
        <v>3</v>
      </c>
      <c r="B34" s="18" t="s">
        <v>10</v>
      </c>
      <c r="C34" s="24" t="s">
        <v>8</v>
      </c>
      <c r="D34" s="41">
        <v>10.55</v>
      </c>
      <c r="E34" s="41">
        <v>1680</v>
      </c>
      <c r="F34" s="25" t="s">
        <v>9</v>
      </c>
      <c r="G34" s="26">
        <v>0</v>
      </c>
    </row>
    <row r="35" spans="1:7" s="30" customFormat="1" x14ac:dyDescent="0.25">
      <c r="A35" s="82" t="s">
        <v>43</v>
      </c>
      <c r="B35" s="82"/>
      <c r="C35" s="82"/>
      <c r="D35" s="82"/>
      <c r="E35" s="82"/>
      <c r="F35" s="82"/>
      <c r="G35" s="29">
        <f>SUM(G32:G34)</f>
        <v>9598.34</v>
      </c>
    </row>
    <row r="36" spans="1:7" s="23" customFormat="1" x14ac:dyDescent="0.25">
      <c r="A36" s="79" t="s">
        <v>45</v>
      </c>
      <c r="B36" s="79"/>
      <c r="C36" s="79"/>
      <c r="D36" s="79"/>
      <c r="E36" s="79"/>
      <c r="F36" s="79"/>
      <c r="G36" s="22">
        <f>G29+G35</f>
        <v>81338.911599999992</v>
      </c>
    </row>
    <row r="38" spans="1:7" s="36" customFormat="1" ht="27.75" customHeight="1" x14ac:dyDescent="0.3">
      <c r="A38" s="83" t="s">
        <v>100</v>
      </c>
      <c r="B38" s="84"/>
      <c r="C38" s="84"/>
      <c r="D38" s="84"/>
      <c r="E38" s="84"/>
      <c r="F38" s="84"/>
      <c r="G38" s="84"/>
    </row>
    <row r="39" spans="1:7" s="36" customFormat="1" ht="27.75" customHeight="1" x14ac:dyDescent="0.3">
      <c r="A39" s="83" t="s">
        <v>102</v>
      </c>
      <c r="B39" s="77"/>
      <c r="C39" s="77"/>
      <c r="D39" s="77"/>
      <c r="E39" s="77"/>
      <c r="F39" s="77"/>
      <c r="G39" s="77"/>
    </row>
    <row r="40" spans="1:7" s="36" customFormat="1" ht="23.25" customHeight="1" x14ac:dyDescent="0.3">
      <c r="A40" s="76" t="s">
        <v>48</v>
      </c>
      <c r="B40" s="77"/>
      <c r="C40" s="77"/>
      <c r="D40" s="77"/>
      <c r="E40" s="77"/>
      <c r="F40" s="77"/>
      <c r="G40" s="77"/>
    </row>
    <row r="41" spans="1:7" s="36" customFormat="1" ht="18.75" customHeight="1" x14ac:dyDescent="0.3">
      <c r="A41" s="76" t="s">
        <v>49</v>
      </c>
      <c r="B41" s="77"/>
      <c r="C41" s="77"/>
      <c r="D41" s="77"/>
      <c r="E41" s="77"/>
      <c r="F41" s="77"/>
      <c r="G41" s="77"/>
    </row>
    <row r="42" spans="1:7" s="36" customFormat="1" ht="19.5" customHeight="1" x14ac:dyDescent="0.3">
      <c r="A42" s="76" t="s">
        <v>50</v>
      </c>
      <c r="B42" s="77"/>
      <c r="C42" s="77"/>
      <c r="D42" s="77"/>
      <c r="E42" s="77"/>
      <c r="F42" s="77"/>
      <c r="G42" s="77"/>
    </row>
    <row r="44" spans="1:7" x14ac:dyDescent="0.25">
      <c r="C44" s="10" t="s">
        <v>51</v>
      </c>
    </row>
    <row r="46" spans="1:7" x14ac:dyDescent="0.25">
      <c r="B46" s="10" t="s">
        <v>52</v>
      </c>
      <c r="C46" s="10" t="s">
        <v>63</v>
      </c>
      <c r="F46" s="37"/>
    </row>
    <row r="48" spans="1:7" x14ac:dyDescent="0.25">
      <c r="B48" s="10" t="s">
        <v>53</v>
      </c>
      <c r="C48" s="10" t="s">
        <v>82</v>
      </c>
      <c r="F48" s="37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39370078740157483" right="0.15748031496062992" top="0.15748031496062992" bottom="0.15748031496062992" header="0.15748031496062992" footer="0.1574803149606299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2023-01-31T07:20:18Z</dcterms:modified>
</cp:coreProperties>
</file>