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сводная'!$A$1:$N$41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0" l="1"/>
  <c r="I26"/>
  <c r="J26"/>
  <c r="J33" s="1"/>
  <c r="J36" s="1"/>
  <c r="J32"/>
  <c r="I32"/>
  <c r="H26"/>
  <c r="G26" l="1"/>
  <c r="I33"/>
  <c r="G33" s="1"/>
  <c r="G36" s="1"/>
</calcChain>
</file>

<file path=xl/sharedStrings.xml><?xml version="1.0" encoding="utf-8"?>
<sst xmlns="http://schemas.openxmlformats.org/spreadsheetml/2006/main" count="167" uniqueCount="108">
  <si>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</si>
  <si>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</si>
  <si>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</si>
  <si>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</si>
  <si>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</si>
  <si>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</si>
  <si>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</si>
  <si>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</si>
  <si>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</si>
  <si>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</si>
  <si>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</si>
  <si>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</si>
  <si>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</si>
  <si>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</si>
  <si>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</si>
  <si>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</si>
  <si>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</si>
  <si>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</si>
  <si>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</si>
  <si>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</si>
  <si>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</si>
  <si>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</si>
  <si>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</si>
  <si>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</si>
  <si>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</si>
  <si>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</si>
  <si>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</si>
  <si>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</si>
  <si>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</si>
  <si>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</si>
  <si>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</si>
  <si>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</si>
  <si>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</si>
  <si>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</si>
  <si>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</si>
  <si>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</si>
  <si>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</si>
  <si>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</si>
  <si>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</si>
  <si>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</si>
  <si>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</si>
  <si>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</si>
  <si>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</si>
  <si>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</si>
  <si>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</si>
  <si>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</si>
  <si>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</si>
  <si>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</si>
  <si>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</si>
  <si>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</si>
  <si>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</si>
  <si>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</si>
  <si>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</si>
  <si>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</si>
  <si>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</si>
  <si>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</si>
  <si>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</si>
  <si>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</si>
  <si>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</si>
  <si>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</si>
  <si>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</si>
  <si>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</si>
  <si>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</si>
  <si>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</si>
  <si>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</si>
  <si>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</si>
  <si>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</si>
  <si>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</si>
  <si>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</si>
  <si>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</si>
  <si>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</si>
  <si>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</si>
  <si>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</si>
  <si>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</si>
  <si>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</si>
  <si>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</si>
  <si>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</si>
  <si>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</si>
  <si>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</si>
  <si>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</si>
  <si>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</si>
  <si>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</si>
  <si>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</si>
  <si>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</si>
  <si>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</si>
  <si>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</si>
  <si>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</si>
  <si>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</si>
  <si>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</si>
  <si>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</si>
  <si>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</si>
  <si>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</si>
  <si>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</si>
  <si>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</si>
  <si>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</si>
  <si>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</si>
  <si>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</si>
  <si>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</si>
  <si>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</si>
  <si>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</si>
  <si>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</si>
  <si>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</si>
  <si>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</si>
  <si>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</si>
  <si>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</si>
  <si>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</si>
  <si>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 xml:space="preserve">Коммунальные ресурсы потребляемые в целях содержания общего имущества в многоквартирном доме (КРСОИ) 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</si>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</sst>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0" xfId="0" applyFont="1" applyFill="1"/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5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09" t="s">
        <v>59</v>
      </c>
      <c r="C3" s="109"/>
      <c r="D3" s="109"/>
      <c r="E3" s="109"/>
      <c r="F3" s="109"/>
      <c r="G3" s="109"/>
      <c r="H3" s="109"/>
      <c r="I3" s="109"/>
      <c r="J3" s="109"/>
    </row>
    <row r="4" spans="1:10">
      <c r="B4" s="109" t="s">
        <v>60</v>
      </c>
      <c r="C4" s="109"/>
      <c r="D4" s="109"/>
      <c r="E4" s="109"/>
      <c r="F4" s="109"/>
      <c r="G4" s="109"/>
      <c r="H4" s="109"/>
      <c r="I4" s="109"/>
      <c r="J4" s="109"/>
    </row>
    <row r="6" spans="1:10" ht="75.599999999999994" customHeight="1">
      <c r="B6" s="110" t="s">
        <v>40</v>
      </c>
      <c r="C6" s="110"/>
      <c r="D6" s="110"/>
      <c r="E6" s="110"/>
      <c r="F6" s="110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19" t="s">
        <v>45</v>
      </c>
      <c r="C7" s="120"/>
      <c r="D7" s="120"/>
      <c r="E7" s="120"/>
      <c r="F7" s="121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11" t="s">
        <v>46</v>
      </c>
      <c r="C8" s="112"/>
      <c r="D8" s="112"/>
      <c r="E8" s="112"/>
      <c r="F8" s="113"/>
      <c r="G8" s="8"/>
      <c r="H8" s="9" t="s">
        <v>47</v>
      </c>
      <c r="I8" s="8"/>
      <c r="J8" s="10"/>
    </row>
    <row r="9" spans="1:10" ht="25.15" customHeight="1">
      <c r="B9" s="122" t="s">
        <v>9</v>
      </c>
      <c r="C9" s="123"/>
      <c r="D9" s="123"/>
      <c r="E9" s="123"/>
      <c r="F9" s="124"/>
      <c r="G9" s="8"/>
      <c r="H9" s="9"/>
      <c r="I9" s="8"/>
      <c r="J9" s="8"/>
    </row>
    <row r="10" spans="1:10" ht="25.15" customHeight="1">
      <c r="B10" s="115" t="s">
        <v>38</v>
      </c>
      <c r="C10" s="116"/>
      <c r="D10" s="116"/>
      <c r="E10" s="116"/>
      <c r="F10" s="117"/>
      <c r="G10" s="8"/>
      <c r="H10" s="9" t="s">
        <v>47</v>
      </c>
      <c r="I10" s="8"/>
      <c r="J10" s="10"/>
    </row>
    <row r="11" spans="1:10" ht="101.45" customHeight="1">
      <c r="B11" s="125" t="s">
        <v>51</v>
      </c>
      <c r="C11" s="126"/>
      <c r="D11" s="126"/>
      <c r="E11" s="126"/>
      <c r="F11" s="127"/>
      <c r="G11" s="8"/>
      <c r="H11" s="9" t="s">
        <v>47</v>
      </c>
      <c r="I11" s="8"/>
      <c r="J11" s="10"/>
    </row>
    <row r="12" spans="1:10" ht="25.15" customHeight="1">
      <c r="B12" s="115" t="s">
        <v>39</v>
      </c>
      <c r="C12" s="116"/>
      <c r="D12" s="116"/>
      <c r="E12" s="116"/>
      <c r="F12" s="117"/>
      <c r="G12" s="8"/>
      <c r="H12" s="9" t="s">
        <v>47</v>
      </c>
      <c r="I12" s="8"/>
      <c r="J12" s="10"/>
    </row>
    <row r="13" spans="1:10" ht="40.15" customHeight="1">
      <c r="B13" s="118" t="s">
        <v>48</v>
      </c>
      <c r="C13" s="118"/>
      <c r="D13" s="118"/>
      <c r="E13" s="118"/>
      <c r="F13" s="118"/>
      <c r="G13" s="118"/>
      <c r="H13" s="118"/>
      <c r="I13" s="118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4" t="s">
        <v>55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24.7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0" zoomScaleNormal="100" zoomScaleSheetLayoutView="70" workbookViewId="0">
      <selection activeCell="F24" sqref="F24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7" hidden="1" customWidth="1"/>
    <col min="9" max="9" width="16.28515625" style="35" hidden="1" customWidth="1"/>
    <col min="10" max="10" width="13.28515625" style="35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17.5703125" style="101" customWidth="1"/>
    <col min="15" max="16384" width="8.85546875" style="2"/>
  </cols>
  <sheetData>
    <row r="1" spans="1:14">
      <c r="B1" s="2" t="s">
        <v>70</v>
      </c>
      <c r="G1" s="13"/>
      <c r="H1" s="34" t="s">
        <v>56</v>
      </c>
    </row>
    <row r="2" spans="1:14">
      <c r="F2" s="14" t="s">
        <v>57</v>
      </c>
      <c r="G2" s="14"/>
      <c r="H2" s="36"/>
    </row>
    <row r="3" spans="1:14" ht="15" customHeight="1">
      <c r="A3" s="130" t="s">
        <v>107</v>
      </c>
      <c r="B3" s="130"/>
      <c r="C3" s="130"/>
      <c r="D3" s="130"/>
      <c r="E3" s="130"/>
      <c r="F3" s="130"/>
      <c r="G3" s="130"/>
      <c r="H3" s="130"/>
      <c r="I3" s="130"/>
      <c r="K3" s="35"/>
      <c r="L3" s="35"/>
    </row>
    <row r="4" spans="1:14" s="49" customFormat="1" ht="48" customHeight="1">
      <c r="A4" s="130"/>
      <c r="B4" s="130"/>
      <c r="C4" s="130"/>
      <c r="D4" s="130"/>
      <c r="E4" s="130"/>
      <c r="F4" s="130"/>
      <c r="G4" s="130"/>
      <c r="H4" s="130"/>
      <c r="I4" s="130"/>
      <c r="J4" s="48"/>
      <c r="K4" s="48"/>
      <c r="L4" s="48"/>
      <c r="N4" s="102"/>
    </row>
    <row r="5" spans="1:14" ht="20.25" customHeight="1">
      <c r="A5" s="15"/>
      <c r="B5" s="15" t="s">
        <v>73</v>
      </c>
      <c r="C5" s="15" t="s">
        <v>35</v>
      </c>
      <c r="D5" s="16">
        <v>2712.5</v>
      </c>
      <c r="E5" s="16">
        <v>2712.5</v>
      </c>
      <c r="F5" s="17"/>
      <c r="G5" s="17"/>
      <c r="H5" s="37"/>
      <c r="I5" s="38"/>
      <c r="K5" s="15"/>
      <c r="L5" s="15"/>
    </row>
    <row r="6" spans="1:14" ht="20.25" customHeight="1">
      <c r="A6" s="135" t="s">
        <v>54</v>
      </c>
      <c r="B6" s="135"/>
      <c r="C6" s="135"/>
      <c r="D6" s="135"/>
      <c r="E6" s="135"/>
      <c r="F6" s="135"/>
      <c r="G6" s="135"/>
      <c r="H6" s="135"/>
      <c r="I6" s="135"/>
      <c r="K6" s="128" t="s">
        <v>71</v>
      </c>
      <c r="L6" s="129"/>
      <c r="M6" s="129"/>
    </row>
    <row r="7" spans="1:14" ht="53.45" customHeight="1">
      <c r="A7" s="18" t="s">
        <v>29</v>
      </c>
      <c r="B7" s="18" t="s">
        <v>30</v>
      </c>
      <c r="C7" s="18" t="s">
        <v>83</v>
      </c>
      <c r="D7" s="18" t="s">
        <v>84</v>
      </c>
      <c r="E7" s="18" t="s">
        <v>85</v>
      </c>
      <c r="F7" s="19" t="s">
        <v>81</v>
      </c>
      <c r="G7" s="19" t="s">
        <v>82</v>
      </c>
      <c r="H7" s="39" t="s">
        <v>53</v>
      </c>
      <c r="I7" s="33" t="s">
        <v>31</v>
      </c>
      <c r="J7" s="39" t="s">
        <v>67</v>
      </c>
      <c r="K7" s="51" t="s">
        <v>72</v>
      </c>
      <c r="L7" s="51"/>
      <c r="M7" s="50"/>
      <c r="N7" s="39" t="s">
        <v>67</v>
      </c>
    </row>
    <row r="8" spans="1:14" ht="63">
      <c r="A8" s="18">
        <v>1</v>
      </c>
      <c r="B8" s="20" t="s">
        <v>18</v>
      </c>
      <c r="C8" s="18" t="s">
        <v>33</v>
      </c>
      <c r="D8" s="10">
        <v>0.33</v>
      </c>
      <c r="E8" s="10">
        <v>2712.5</v>
      </c>
      <c r="F8" s="19" t="s">
        <v>34</v>
      </c>
      <c r="G8" s="19">
        <v>12</v>
      </c>
      <c r="H8" s="40">
        <f t="shared" ref="H8:H25" si="0">D8*E8</f>
        <v>895.125</v>
      </c>
      <c r="I8" s="33">
        <f t="shared" ref="I8:I25" si="1">H8*G8</f>
        <v>10741.5</v>
      </c>
      <c r="J8" s="41">
        <f>I8/G8/E8</f>
        <v>0.33</v>
      </c>
      <c r="K8" s="51"/>
      <c r="L8" s="51"/>
      <c r="M8" s="50"/>
      <c r="N8" s="99">
        <f>J8*1.04</f>
        <v>0.34320000000000001</v>
      </c>
    </row>
    <row r="9" spans="1:14" ht="63">
      <c r="A9" s="18">
        <f t="shared" ref="A9:A25" si="2">A8+1</f>
        <v>2</v>
      </c>
      <c r="B9" s="56" t="s">
        <v>77</v>
      </c>
      <c r="C9" s="18" t="s">
        <v>33</v>
      </c>
      <c r="D9" s="10">
        <v>0.08</v>
      </c>
      <c r="E9" s="10">
        <v>2712.5</v>
      </c>
      <c r="F9" s="19" t="s">
        <v>34</v>
      </c>
      <c r="G9" s="19">
        <v>12</v>
      </c>
      <c r="H9" s="40">
        <f t="shared" si="0"/>
        <v>217</v>
      </c>
      <c r="I9" s="33">
        <f t="shared" si="1"/>
        <v>2604</v>
      </c>
      <c r="J9" s="41">
        <f t="shared" ref="J9:J25" si="3">I9/G9/E9</f>
        <v>0.08</v>
      </c>
      <c r="K9" s="51"/>
      <c r="L9" s="51"/>
      <c r="M9" s="50"/>
      <c r="N9" s="99">
        <f t="shared" ref="N9:N25" si="4">J9*1.04</f>
        <v>8.320000000000001E-2</v>
      </c>
    </row>
    <row r="10" spans="1:14" ht="63">
      <c r="A10" s="18">
        <f t="shared" si="2"/>
        <v>3</v>
      </c>
      <c r="B10" s="20" t="s">
        <v>19</v>
      </c>
      <c r="C10" s="18" t="s">
        <v>62</v>
      </c>
      <c r="D10" s="10">
        <v>0.16</v>
      </c>
      <c r="E10" s="10">
        <v>2712.5</v>
      </c>
      <c r="F10" s="19" t="s">
        <v>34</v>
      </c>
      <c r="G10" s="19">
        <v>12</v>
      </c>
      <c r="H10" s="40">
        <f t="shared" si="0"/>
        <v>434</v>
      </c>
      <c r="I10" s="33">
        <f t="shared" si="1"/>
        <v>5208</v>
      </c>
      <c r="J10" s="41">
        <f t="shared" si="3"/>
        <v>0.16</v>
      </c>
      <c r="K10" s="51"/>
      <c r="L10" s="51"/>
      <c r="M10" s="50"/>
      <c r="N10" s="99">
        <f t="shared" si="4"/>
        <v>0.16640000000000002</v>
      </c>
    </row>
    <row r="11" spans="1:14" ht="30" customHeight="1">
      <c r="A11" s="18">
        <f t="shared" si="2"/>
        <v>4</v>
      </c>
      <c r="B11" s="20" t="s">
        <v>20</v>
      </c>
      <c r="C11" s="18" t="s">
        <v>63</v>
      </c>
      <c r="D11" s="10">
        <v>7.0000000000000007E-2</v>
      </c>
      <c r="E11" s="10">
        <v>2712.5</v>
      </c>
      <c r="F11" s="19" t="s">
        <v>34</v>
      </c>
      <c r="G11" s="19">
        <v>12</v>
      </c>
      <c r="H11" s="40">
        <f t="shared" si="0"/>
        <v>189.87500000000003</v>
      </c>
      <c r="I11" s="33">
        <f t="shared" si="1"/>
        <v>2278.5000000000005</v>
      </c>
      <c r="J11" s="41">
        <f t="shared" si="3"/>
        <v>7.0000000000000007E-2</v>
      </c>
      <c r="K11" s="51"/>
      <c r="L11" s="51"/>
      <c r="M11" s="50"/>
      <c r="N11" s="99">
        <f t="shared" si="4"/>
        <v>7.2800000000000004E-2</v>
      </c>
    </row>
    <row r="12" spans="1:14" ht="78.75">
      <c r="A12" s="18">
        <f t="shared" si="2"/>
        <v>5</v>
      </c>
      <c r="B12" s="20" t="s">
        <v>21</v>
      </c>
      <c r="C12" s="18" t="s">
        <v>64</v>
      </c>
      <c r="D12" s="10">
        <v>0.04</v>
      </c>
      <c r="E12" s="10">
        <v>2712.5</v>
      </c>
      <c r="F12" s="19" t="s">
        <v>34</v>
      </c>
      <c r="G12" s="19">
        <v>12</v>
      </c>
      <c r="H12" s="40">
        <f t="shared" si="0"/>
        <v>108.5</v>
      </c>
      <c r="I12" s="33">
        <f t="shared" si="1"/>
        <v>1302</v>
      </c>
      <c r="J12" s="41">
        <f t="shared" si="3"/>
        <v>0.04</v>
      </c>
      <c r="K12" s="51"/>
      <c r="L12" s="51"/>
      <c r="M12" s="50"/>
      <c r="N12" s="99">
        <f t="shared" si="4"/>
        <v>4.1600000000000005E-2</v>
      </c>
    </row>
    <row r="13" spans="1:14" ht="63">
      <c r="A13" s="18">
        <f t="shared" si="2"/>
        <v>6</v>
      </c>
      <c r="B13" s="20" t="s">
        <v>22</v>
      </c>
      <c r="C13" s="18" t="s">
        <v>65</v>
      </c>
      <c r="D13" s="10">
        <v>0.2</v>
      </c>
      <c r="E13" s="10">
        <v>2712.5</v>
      </c>
      <c r="F13" s="19" t="s">
        <v>34</v>
      </c>
      <c r="G13" s="19">
        <v>12</v>
      </c>
      <c r="H13" s="40">
        <f t="shared" si="0"/>
        <v>542.5</v>
      </c>
      <c r="I13" s="33">
        <f t="shared" si="1"/>
        <v>6510</v>
      </c>
      <c r="J13" s="41">
        <f t="shared" si="3"/>
        <v>0.2</v>
      </c>
      <c r="K13" s="51"/>
      <c r="L13" s="51"/>
      <c r="M13" s="50"/>
      <c r="N13" s="99">
        <f t="shared" si="4"/>
        <v>0.20800000000000002</v>
      </c>
    </row>
    <row r="14" spans="1:14" ht="63">
      <c r="A14" s="18">
        <f t="shared" si="2"/>
        <v>7</v>
      </c>
      <c r="B14" s="20" t="s">
        <v>78</v>
      </c>
      <c r="C14" s="18" t="s">
        <v>11</v>
      </c>
      <c r="D14" s="10">
        <v>0.18000000000000002</v>
      </c>
      <c r="E14" s="10">
        <v>2712.5</v>
      </c>
      <c r="F14" s="19" t="s">
        <v>34</v>
      </c>
      <c r="G14" s="19">
        <v>12</v>
      </c>
      <c r="H14" s="40">
        <f t="shared" si="0"/>
        <v>488.25000000000006</v>
      </c>
      <c r="I14" s="33">
        <f t="shared" si="1"/>
        <v>5859.0000000000009</v>
      </c>
      <c r="J14" s="41">
        <f t="shared" si="3"/>
        <v>0.18000000000000002</v>
      </c>
      <c r="K14" s="51"/>
      <c r="L14" s="51"/>
      <c r="M14" s="50"/>
      <c r="N14" s="99">
        <f t="shared" si="4"/>
        <v>0.18720000000000003</v>
      </c>
    </row>
    <row r="15" spans="1:14" ht="63">
      <c r="A15" s="18">
        <f t="shared" si="2"/>
        <v>8</v>
      </c>
      <c r="B15" s="20" t="s">
        <v>23</v>
      </c>
      <c r="C15" s="18" t="s">
        <v>11</v>
      </c>
      <c r="D15" s="10">
        <v>0.19</v>
      </c>
      <c r="E15" s="10">
        <v>2712.5</v>
      </c>
      <c r="F15" s="19" t="s">
        <v>34</v>
      </c>
      <c r="G15" s="19">
        <v>12</v>
      </c>
      <c r="H15" s="40">
        <f t="shared" si="0"/>
        <v>515.375</v>
      </c>
      <c r="I15" s="33">
        <f t="shared" si="1"/>
        <v>6184.5</v>
      </c>
      <c r="J15" s="41">
        <f t="shared" si="3"/>
        <v>0.19</v>
      </c>
      <c r="K15" s="51"/>
      <c r="L15" s="51"/>
      <c r="M15" s="50"/>
      <c r="N15" s="99">
        <f t="shared" si="4"/>
        <v>0.1976</v>
      </c>
    </row>
    <row r="16" spans="1:14" ht="33" customHeight="1">
      <c r="A16" s="18">
        <f t="shared" si="2"/>
        <v>9</v>
      </c>
      <c r="B16" s="20" t="s">
        <v>79</v>
      </c>
      <c r="C16" s="18" t="s">
        <v>33</v>
      </c>
      <c r="D16" s="10">
        <v>0.52</v>
      </c>
      <c r="E16" s="10">
        <v>2712.5</v>
      </c>
      <c r="F16" s="19" t="s">
        <v>80</v>
      </c>
      <c r="G16" s="19">
        <v>12</v>
      </c>
      <c r="H16" s="40">
        <f t="shared" si="0"/>
        <v>1410.5</v>
      </c>
      <c r="I16" s="33">
        <f t="shared" si="1"/>
        <v>16926</v>
      </c>
      <c r="J16" s="41">
        <f t="shared" si="3"/>
        <v>0.52</v>
      </c>
      <c r="K16" s="51"/>
      <c r="L16" s="51"/>
      <c r="M16" s="50"/>
      <c r="N16" s="99">
        <f t="shared" si="4"/>
        <v>0.54080000000000006</v>
      </c>
    </row>
    <row r="17" spans="1:14" ht="33" customHeight="1">
      <c r="A17" s="18">
        <f t="shared" si="2"/>
        <v>10</v>
      </c>
      <c r="B17" s="20" t="s">
        <v>68</v>
      </c>
      <c r="C17" s="18" t="s">
        <v>69</v>
      </c>
      <c r="D17" s="10">
        <v>0.44</v>
      </c>
      <c r="E17" s="10">
        <v>2712.5</v>
      </c>
      <c r="F17" s="19" t="s">
        <v>80</v>
      </c>
      <c r="G17" s="19">
        <v>12</v>
      </c>
      <c r="H17" s="40">
        <f t="shared" si="0"/>
        <v>1193.5</v>
      </c>
      <c r="I17" s="33">
        <f t="shared" si="1"/>
        <v>14322</v>
      </c>
      <c r="J17" s="41">
        <f t="shared" si="3"/>
        <v>0.44</v>
      </c>
      <c r="K17" s="51"/>
      <c r="L17" s="51"/>
      <c r="M17" s="50"/>
      <c r="N17" s="99">
        <f t="shared" si="4"/>
        <v>0.45760000000000001</v>
      </c>
    </row>
    <row r="18" spans="1:14" ht="41.25" customHeight="1">
      <c r="A18" s="18">
        <f t="shared" si="2"/>
        <v>11</v>
      </c>
      <c r="B18" s="20" t="s">
        <v>24</v>
      </c>
      <c r="C18" s="18" t="s">
        <v>11</v>
      </c>
      <c r="D18" s="10">
        <v>0.05</v>
      </c>
      <c r="E18" s="10">
        <v>2712.5</v>
      </c>
      <c r="F18" s="19" t="s">
        <v>4</v>
      </c>
      <c r="G18" s="19">
        <v>12</v>
      </c>
      <c r="H18" s="40">
        <f t="shared" si="0"/>
        <v>135.625</v>
      </c>
      <c r="I18" s="33">
        <f t="shared" si="1"/>
        <v>1627.5</v>
      </c>
      <c r="J18" s="41">
        <f t="shared" si="3"/>
        <v>0.05</v>
      </c>
      <c r="K18" s="51"/>
      <c r="L18" s="51"/>
      <c r="M18" s="50"/>
      <c r="N18" s="99">
        <f t="shared" si="4"/>
        <v>5.2000000000000005E-2</v>
      </c>
    </row>
    <row r="19" spans="1:14" ht="85.5" customHeight="1">
      <c r="A19" s="18">
        <f t="shared" si="2"/>
        <v>12</v>
      </c>
      <c r="B19" s="20" t="s">
        <v>25</v>
      </c>
      <c r="C19" s="18" t="s">
        <v>11</v>
      </c>
      <c r="D19" s="10">
        <v>0.08</v>
      </c>
      <c r="E19" s="10">
        <v>2712.5</v>
      </c>
      <c r="F19" s="19" t="s">
        <v>88</v>
      </c>
      <c r="G19" s="19">
        <v>12</v>
      </c>
      <c r="H19" s="40">
        <f t="shared" si="0"/>
        <v>217</v>
      </c>
      <c r="I19" s="33">
        <f t="shared" si="1"/>
        <v>2604</v>
      </c>
      <c r="J19" s="41">
        <f t="shared" si="3"/>
        <v>0.08</v>
      </c>
      <c r="K19" s="51"/>
      <c r="L19" s="51"/>
      <c r="M19" s="50"/>
      <c r="N19" s="99">
        <f t="shared" si="4"/>
        <v>8.320000000000001E-2</v>
      </c>
    </row>
    <row r="20" spans="1:14" ht="31.5">
      <c r="A20" s="18">
        <f t="shared" si="2"/>
        <v>13</v>
      </c>
      <c r="B20" s="20" t="s">
        <v>5</v>
      </c>
      <c r="C20" s="18" t="s">
        <v>66</v>
      </c>
      <c r="D20" s="10">
        <v>0.63</v>
      </c>
      <c r="E20" s="10">
        <v>2712.5</v>
      </c>
      <c r="F20" s="19" t="s">
        <v>0</v>
      </c>
      <c r="G20" s="19">
        <v>12</v>
      </c>
      <c r="H20" s="40">
        <f t="shared" si="0"/>
        <v>1708.875</v>
      </c>
      <c r="I20" s="33">
        <f t="shared" si="1"/>
        <v>20506.5</v>
      </c>
      <c r="J20" s="41">
        <f>I20/G20/E20</f>
        <v>0.63</v>
      </c>
      <c r="K20" s="51">
        <v>19800</v>
      </c>
      <c r="L20" s="51">
        <f>K20/12/E20</f>
        <v>0.60829493087557607</v>
      </c>
      <c r="M20" s="50"/>
      <c r="N20" s="99">
        <f t="shared" si="4"/>
        <v>0.6552</v>
      </c>
    </row>
    <row r="21" spans="1:14" ht="31.5">
      <c r="A21" s="18">
        <f t="shared" si="2"/>
        <v>14</v>
      </c>
      <c r="B21" s="20" t="s">
        <v>74</v>
      </c>
      <c r="C21" s="18" t="s">
        <v>8</v>
      </c>
      <c r="D21" s="10">
        <v>1.44</v>
      </c>
      <c r="E21" s="10">
        <v>2712.5</v>
      </c>
      <c r="F21" s="19" t="s">
        <v>80</v>
      </c>
      <c r="G21" s="19">
        <v>12</v>
      </c>
      <c r="H21" s="40">
        <f t="shared" si="0"/>
        <v>3906</v>
      </c>
      <c r="I21" s="33">
        <f t="shared" si="1"/>
        <v>46872</v>
      </c>
      <c r="J21" s="41">
        <f t="shared" si="3"/>
        <v>1.44</v>
      </c>
      <c r="K21" s="52">
        <f>164+109.5</f>
        <v>273.5</v>
      </c>
      <c r="L21" s="52">
        <f>(3033.66+255.5+42.41)*12</f>
        <v>39978.839999999997</v>
      </c>
      <c r="M21" s="50">
        <f>L21*0.06+L21</f>
        <v>42377.570399999997</v>
      </c>
      <c r="N21" s="99">
        <f t="shared" si="4"/>
        <v>1.4976</v>
      </c>
    </row>
    <row r="22" spans="1:14" ht="47.25">
      <c r="A22" s="18">
        <f t="shared" si="2"/>
        <v>15</v>
      </c>
      <c r="B22" s="20" t="s">
        <v>104</v>
      </c>
      <c r="C22" s="18" t="s">
        <v>7</v>
      </c>
      <c r="D22" s="10">
        <v>4.32</v>
      </c>
      <c r="E22" s="10">
        <v>2712.5</v>
      </c>
      <c r="F22" s="19" t="s">
        <v>12</v>
      </c>
      <c r="G22" s="19">
        <v>12</v>
      </c>
      <c r="H22" s="40">
        <f t="shared" si="0"/>
        <v>11718</v>
      </c>
      <c r="I22" s="33">
        <f t="shared" si="1"/>
        <v>140616</v>
      </c>
      <c r="J22" s="41">
        <f t="shared" si="3"/>
        <v>4.32</v>
      </c>
      <c r="K22" s="51">
        <v>1089</v>
      </c>
      <c r="L22" s="51">
        <f>(7374.53+240.5+488.82)*12</f>
        <v>97246.2</v>
      </c>
      <c r="M22" s="50">
        <f>L22*0.06+L22</f>
        <v>103080.97199999999</v>
      </c>
      <c r="N22" s="99">
        <f t="shared" si="4"/>
        <v>4.4928000000000008</v>
      </c>
    </row>
    <row r="23" spans="1:14">
      <c r="A23" s="18">
        <f t="shared" si="2"/>
        <v>16</v>
      </c>
      <c r="B23" s="21" t="s">
        <v>26</v>
      </c>
      <c r="C23" s="9" t="s">
        <v>33</v>
      </c>
      <c r="D23" s="10">
        <v>1.25</v>
      </c>
      <c r="E23" s="10">
        <v>2712.5</v>
      </c>
      <c r="F23" s="19" t="s">
        <v>80</v>
      </c>
      <c r="G23" s="19">
        <v>12</v>
      </c>
      <c r="H23" s="40">
        <f t="shared" si="0"/>
        <v>3390.625</v>
      </c>
      <c r="I23" s="33">
        <f t="shared" si="1"/>
        <v>40687.5</v>
      </c>
      <c r="J23" s="41">
        <f t="shared" si="3"/>
        <v>1.25</v>
      </c>
      <c r="K23" s="51"/>
      <c r="L23" s="51"/>
      <c r="M23" s="50"/>
      <c r="N23" s="99">
        <f t="shared" si="4"/>
        <v>1.3</v>
      </c>
    </row>
    <row r="24" spans="1:14">
      <c r="A24" s="18">
        <f t="shared" si="2"/>
        <v>17</v>
      </c>
      <c r="B24" s="21" t="s">
        <v>27</v>
      </c>
      <c r="C24" s="9" t="s">
        <v>36</v>
      </c>
      <c r="D24" s="10">
        <v>0.13</v>
      </c>
      <c r="E24" s="10">
        <v>2712.5</v>
      </c>
      <c r="F24" s="19" t="s">
        <v>80</v>
      </c>
      <c r="G24" s="19">
        <v>12</v>
      </c>
      <c r="H24" s="40">
        <f t="shared" si="0"/>
        <v>352.625</v>
      </c>
      <c r="I24" s="33">
        <f t="shared" si="1"/>
        <v>4231.5</v>
      </c>
      <c r="J24" s="41">
        <f t="shared" si="3"/>
        <v>0.13</v>
      </c>
      <c r="K24" s="51"/>
      <c r="L24" s="51"/>
      <c r="M24" s="50"/>
      <c r="N24" s="99">
        <f t="shared" si="4"/>
        <v>0.13520000000000001</v>
      </c>
    </row>
    <row r="25" spans="1:14" ht="48.75" customHeight="1">
      <c r="A25" s="18">
        <f t="shared" si="2"/>
        <v>18</v>
      </c>
      <c r="B25" s="55" t="s">
        <v>28</v>
      </c>
      <c r="C25" s="8" t="s">
        <v>33</v>
      </c>
      <c r="D25" s="10">
        <v>1.27</v>
      </c>
      <c r="E25" s="10">
        <v>2712.5</v>
      </c>
      <c r="F25" s="19" t="s">
        <v>80</v>
      </c>
      <c r="G25" s="19">
        <v>12</v>
      </c>
      <c r="H25" s="40">
        <f t="shared" si="0"/>
        <v>3444.875</v>
      </c>
      <c r="I25" s="33">
        <f t="shared" si="1"/>
        <v>41338.5</v>
      </c>
      <c r="J25" s="41">
        <f t="shared" si="3"/>
        <v>1.27</v>
      </c>
      <c r="K25" s="51"/>
      <c r="L25" s="51"/>
      <c r="M25" s="50"/>
      <c r="N25" s="99">
        <f t="shared" si="4"/>
        <v>1.3208</v>
      </c>
    </row>
    <row r="26" spans="1:14" s="57" customFormat="1">
      <c r="A26" s="132" t="s">
        <v>86</v>
      </c>
      <c r="B26" s="136"/>
      <c r="C26" s="132"/>
      <c r="D26" s="132"/>
      <c r="E26" s="132"/>
      <c r="F26" s="132"/>
      <c r="G26" s="72">
        <f>I26/12/D5</f>
        <v>11.38</v>
      </c>
      <c r="H26" s="72">
        <f>SUM(H8:H25)</f>
        <v>30868.25</v>
      </c>
      <c r="I26" s="72">
        <f>SUM(I8:I25)</f>
        <v>370419</v>
      </c>
      <c r="J26" s="72">
        <f>SUM(J8:J25)</f>
        <v>11.38</v>
      </c>
      <c r="K26" s="72">
        <f t="shared" ref="K26:N26" si="5">SUM(K8:K25)</f>
        <v>21162.5</v>
      </c>
      <c r="L26" s="72">
        <f t="shared" si="5"/>
        <v>137225.64829493087</v>
      </c>
      <c r="M26" s="72">
        <f t="shared" si="5"/>
        <v>145458.54239999998</v>
      </c>
      <c r="N26" s="103">
        <f t="shared" si="5"/>
        <v>11.8352</v>
      </c>
    </row>
    <row r="27" spans="1:14" s="49" customFormat="1">
      <c r="A27" s="137" t="s">
        <v>13</v>
      </c>
      <c r="B27" s="137"/>
      <c r="C27" s="137"/>
      <c r="D27" s="137"/>
      <c r="E27" s="137"/>
      <c r="F27" s="137"/>
      <c r="G27" s="137"/>
      <c r="H27" s="137"/>
      <c r="I27" s="137"/>
      <c r="J27" s="48"/>
      <c r="K27" s="48"/>
      <c r="L27" s="48"/>
      <c r="N27" s="102"/>
    </row>
    <row r="28" spans="1:14" s="49" customFormat="1" ht="56.25" customHeight="1">
      <c r="A28" s="58" t="s">
        <v>29</v>
      </c>
      <c r="B28" s="58" t="s">
        <v>30</v>
      </c>
      <c r="C28" s="58" t="s">
        <v>83</v>
      </c>
      <c r="D28" s="58" t="s">
        <v>84</v>
      </c>
      <c r="E28" s="58" t="s">
        <v>85</v>
      </c>
      <c r="F28" s="59" t="s">
        <v>81</v>
      </c>
      <c r="G28" s="59" t="s">
        <v>82</v>
      </c>
      <c r="H28" s="60" t="s">
        <v>53</v>
      </c>
      <c r="I28" s="61" t="s">
        <v>31</v>
      </c>
      <c r="J28" s="60" t="s">
        <v>67</v>
      </c>
      <c r="K28" s="58"/>
      <c r="L28" s="58"/>
      <c r="M28" s="62"/>
      <c r="N28" s="39" t="s">
        <v>67</v>
      </c>
    </row>
    <row r="29" spans="1:14" s="49" customFormat="1" ht="28.15" customHeight="1">
      <c r="A29" s="58">
        <v>1</v>
      </c>
      <c r="B29" s="63" t="s">
        <v>13</v>
      </c>
      <c r="C29" s="64"/>
      <c r="D29" s="65">
        <v>1.32</v>
      </c>
      <c r="E29" s="58">
        <v>2712.5</v>
      </c>
      <c r="F29" s="59" t="s">
        <v>50</v>
      </c>
      <c r="G29" s="59">
        <v>12</v>
      </c>
      <c r="H29" s="66"/>
      <c r="I29" s="61">
        <f>D29*E29*G29</f>
        <v>42966</v>
      </c>
      <c r="J29" s="67">
        <f>I29/G29/E29</f>
        <v>1.32</v>
      </c>
      <c r="K29" s="58"/>
      <c r="L29" s="58"/>
      <c r="M29" s="62"/>
      <c r="N29" s="104">
        <f>J29*1.04</f>
        <v>1.3728</v>
      </c>
    </row>
    <row r="30" spans="1:14" s="49" customFormat="1" ht="36.6" customHeight="1">
      <c r="A30" s="58">
        <v>2</v>
      </c>
      <c r="B30" s="68" t="s">
        <v>16</v>
      </c>
      <c r="C30" s="58" t="s">
        <v>15</v>
      </c>
      <c r="D30" s="65">
        <v>14.06</v>
      </c>
      <c r="E30" s="65">
        <v>1400</v>
      </c>
      <c r="F30" s="59" t="s">
        <v>6</v>
      </c>
      <c r="G30" s="59">
        <v>1</v>
      </c>
      <c r="H30" s="66">
        <f>D30*E30</f>
        <v>19684</v>
      </c>
      <c r="I30" s="61">
        <f>H30*G30</f>
        <v>19684</v>
      </c>
      <c r="J30" s="67">
        <f>I30/12/E29</f>
        <v>0.60473118279569893</v>
      </c>
      <c r="K30" s="69"/>
      <c r="L30" s="69"/>
      <c r="M30" s="70"/>
      <c r="N30" s="104">
        <f t="shared" ref="N30:N31" si="6">J30*1.04</f>
        <v>0.62892043010752696</v>
      </c>
    </row>
    <row r="31" spans="1:14" s="49" customFormat="1" ht="34.5" customHeight="1">
      <c r="A31" s="58">
        <f>A30+1</f>
        <v>3</v>
      </c>
      <c r="B31" s="68" t="s">
        <v>17</v>
      </c>
      <c r="C31" s="58" t="s">
        <v>15</v>
      </c>
      <c r="D31" s="65">
        <v>10.14</v>
      </c>
      <c r="E31" s="65">
        <v>1400</v>
      </c>
      <c r="F31" s="59" t="s">
        <v>6</v>
      </c>
      <c r="G31" s="59">
        <v>1</v>
      </c>
      <c r="H31" s="66">
        <f>D31*E31</f>
        <v>14196</v>
      </c>
      <c r="I31" s="61">
        <f>H31*G31</f>
        <v>14196</v>
      </c>
      <c r="J31" s="67">
        <f>I31/12/E29</f>
        <v>0.43612903225806454</v>
      </c>
      <c r="K31" s="69"/>
      <c r="L31" s="69"/>
      <c r="M31" s="70"/>
      <c r="N31" s="104">
        <f t="shared" si="6"/>
        <v>0.45357419354838713</v>
      </c>
    </row>
    <row r="32" spans="1:14" s="71" customFormat="1">
      <c r="A32" s="131" t="s">
        <v>86</v>
      </c>
      <c r="B32" s="131"/>
      <c r="C32" s="131"/>
      <c r="D32" s="131"/>
      <c r="E32" s="131"/>
      <c r="F32" s="131"/>
      <c r="G32" s="74"/>
      <c r="H32" s="75"/>
      <c r="I32" s="76">
        <f>SUM(I29:I31)</f>
        <v>76846</v>
      </c>
      <c r="J32" s="77">
        <f>SUM(J29:J31)</f>
        <v>2.3608602150537634</v>
      </c>
      <c r="K32" s="77">
        <f t="shared" ref="K32:N32" si="7">SUM(K29:K31)</f>
        <v>0</v>
      </c>
      <c r="L32" s="77">
        <f t="shared" si="7"/>
        <v>0</v>
      </c>
      <c r="M32" s="77">
        <f t="shared" si="7"/>
        <v>0</v>
      </c>
      <c r="N32" s="105">
        <f t="shared" si="7"/>
        <v>2.4552946236559143</v>
      </c>
    </row>
    <row r="33" spans="1:14" s="57" customFormat="1">
      <c r="A33" s="132" t="s">
        <v>32</v>
      </c>
      <c r="B33" s="132"/>
      <c r="C33" s="132"/>
      <c r="D33" s="132"/>
      <c r="E33" s="132"/>
      <c r="F33" s="132"/>
      <c r="G33" s="72">
        <f>I33/12/E29</f>
        <v>13.740860215053765</v>
      </c>
      <c r="H33" s="72"/>
      <c r="I33" s="78">
        <f>I26+I32</f>
        <v>447265</v>
      </c>
      <c r="J33" s="73">
        <f>J26+J32</f>
        <v>13.740860215053765</v>
      </c>
      <c r="K33" s="73">
        <f t="shared" ref="K33:N33" si="8">K26+K32</f>
        <v>21162.5</v>
      </c>
      <c r="L33" s="73">
        <f t="shared" si="8"/>
        <v>137225.64829493087</v>
      </c>
      <c r="M33" s="73">
        <f t="shared" si="8"/>
        <v>145458.54239999998</v>
      </c>
      <c r="N33" s="106">
        <f t="shared" si="8"/>
        <v>14.290494623655915</v>
      </c>
    </row>
    <row r="34" spans="1:14">
      <c r="A34" s="134" t="s">
        <v>87</v>
      </c>
      <c r="B34" s="134"/>
      <c r="C34" s="134"/>
      <c r="D34" s="134"/>
      <c r="E34" s="134"/>
      <c r="F34" s="134"/>
      <c r="G34" s="134"/>
      <c r="H34" s="134"/>
      <c r="I34" s="134"/>
      <c r="K34" s="35"/>
      <c r="L34" s="35"/>
    </row>
    <row r="35" spans="1:14" s="32" customFormat="1" ht="47.25">
      <c r="A35" s="54">
        <v>1</v>
      </c>
      <c r="B35" s="56" t="s">
        <v>106</v>
      </c>
      <c r="C35" s="29" t="s">
        <v>33</v>
      </c>
      <c r="D35" s="30">
        <v>1.29</v>
      </c>
      <c r="E35" s="10">
        <v>2712.5</v>
      </c>
      <c r="F35" s="31" t="s">
        <v>14</v>
      </c>
      <c r="G35" s="19">
        <v>12</v>
      </c>
      <c r="H35" s="40">
        <f>D35*E35</f>
        <v>3499.125</v>
      </c>
      <c r="I35" s="33">
        <f>H35*G35</f>
        <v>41989.5</v>
      </c>
      <c r="J35" s="41">
        <f>I35/G35/E35</f>
        <v>1.29</v>
      </c>
      <c r="K35" s="53"/>
      <c r="L35" s="53"/>
      <c r="M35" s="100"/>
      <c r="N35" s="107">
        <v>1.29</v>
      </c>
    </row>
    <row r="36" spans="1:14" s="32" customFormat="1">
      <c r="A36" s="132" t="s">
        <v>105</v>
      </c>
      <c r="B36" s="132"/>
      <c r="C36" s="132"/>
      <c r="D36" s="132"/>
      <c r="E36" s="132"/>
      <c r="F36" s="132"/>
      <c r="G36" s="79">
        <f>G33+D35</f>
        <v>15.030860215053764</v>
      </c>
      <c r="H36" s="79"/>
      <c r="I36" s="80"/>
      <c r="J36" s="81">
        <f>J33+J35</f>
        <v>15.030860215053764</v>
      </c>
      <c r="K36" s="81">
        <f t="shared" ref="K36:N36" si="9">K33+K35</f>
        <v>21162.5</v>
      </c>
      <c r="L36" s="81">
        <f t="shared" si="9"/>
        <v>137225.64829493087</v>
      </c>
      <c r="M36" s="81">
        <f t="shared" si="9"/>
        <v>145458.54239999998</v>
      </c>
      <c r="N36" s="105">
        <f t="shared" si="9"/>
        <v>15.580494623655916</v>
      </c>
    </row>
    <row r="37" spans="1:14" ht="14.25" customHeight="1">
      <c r="A37" s="22" t="s">
        <v>37</v>
      </c>
      <c r="B37" s="133" t="s">
        <v>76</v>
      </c>
      <c r="C37" s="133"/>
      <c r="D37" s="133"/>
      <c r="E37" s="133"/>
      <c r="F37" s="133"/>
      <c r="G37" s="133"/>
      <c r="H37" s="133"/>
      <c r="I37" s="133"/>
      <c r="K37" s="22"/>
      <c r="L37" s="22"/>
    </row>
    <row r="38" spans="1:14">
      <c r="A38" s="23"/>
      <c r="B38" s="133"/>
      <c r="C38" s="133"/>
      <c r="D38" s="133"/>
      <c r="E38" s="133"/>
      <c r="F38" s="133"/>
      <c r="G38" s="133"/>
      <c r="H38" s="133"/>
      <c r="I38" s="133"/>
      <c r="K38" s="23"/>
      <c r="L38" s="23"/>
    </row>
    <row r="39" spans="1:14" ht="31.5" customHeight="1">
      <c r="A39" s="23"/>
      <c r="B39" s="133"/>
      <c r="C39" s="133"/>
      <c r="D39" s="133"/>
      <c r="E39" s="133"/>
      <c r="F39" s="133"/>
      <c r="G39" s="133"/>
      <c r="H39" s="133"/>
      <c r="I39" s="133"/>
      <c r="K39" s="23"/>
      <c r="L39" s="23"/>
    </row>
    <row r="40" spans="1:14">
      <c r="A40" s="23"/>
      <c r="B40" s="23"/>
      <c r="C40" s="23"/>
      <c r="D40" s="23"/>
      <c r="E40" s="23"/>
      <c r="F40" s="24"/>
      <c r="G40" s="24"/>
      <c r="H40" s="42"/>
      <c r="I40" s="43"/>
      <c r="K40" s="23"/>
      <c r="L40" s="23"/>
    </row>
    <row r="41" spans="1:14" s="7" customFormat="1">
      <c r="A41" s="25"/>
      <c r="B41" s="26"/>
      <c r="C41" s="25"/>
      <c r="D41" s="26" t="s">
        <v>61</v>
      </c>
      <c r="F41" s="27"/>
      <c r="G41" s="27"/>
      <c r="H41" s="44"/>
      <c r="I41" s="45"/>
      <c r="J41" s="46"/>
      <c r="K41" s="25"/>
      <c r="L41" s="25"/>
      <c r="N41" s="108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4"/>
      <c r="I42" s="45"/>
      <c r="J42" s="46"/>
      <c r="K42" s="25"/>
      <c r="L42" s="25"/>
      <c r="N42" s="108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8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82"/>
    <col min="2" max="2" width="81.42578125" style="83" customWidth="1"/>
    <col min="3" max="3" width="36.42578125" style="84" customWidth="1"/>
    <col min="4" max="4" width="40.7109375" style="83" customWidth="1"/>
    <col min="5" max="16384" width="9.140625" style="83"/>
  </cols>
  <sheetData>
    <row r="1" spans="1:4" ht="36" customHeight="1">
      <c r="A1" s="96"/>
      <c r="B1" s="97" t="s">
        <v>89</v>
      </c>
      <c r="C1" s="98"/>
      <c r="D1" s="97"/>
    </row>
    <row r="2" spans="1:4" ht="18.75">
      <c r="A2" s="96"/>
      <c r="B2" s="97" t="s">
        <v>90</v>
      </c>
      <c r="C2" s="98" t="s">
        <v>99</v>
      </c>
      <c r="D2" s="97"/>
    </row>
    <row r="3" spans="1:4" s="82" customFormat="1" ht="63">
      <c r="A3" s="85" t="s">
        <v>29</v>
      </c>
      <c r="B3" s="85" t="s">
        <v>91</v>
      </c>
      <c r="C3" s="85" t="s">
        <v>92</v>
      </c>
      <c r="D3" s="85" t="s">
        <v>93</v>
      </c>
    </row>
    <row r="4" spans="1:4" ht="31.5">
      <c r="A4" s="85">
        <v>1</v>
      </c>
      <c r="B4" s="86" t="s">
        <v>18</v>
      </c>
      <c r="C4" s="87">
        <v>0.32</v>
      </c>
      <c r="D4" s="87">
        <v>0.32</v>
      </c>
    </row>
    <row r="5" spans="1:4">
      <c r="A5" s="85">
        <f t="shared" ref="A5:A27" si="0">A4+1</f>
        <v>2</v>
      </c>
      <c r="B5" s="88" t="s">
        <v>77</v>
      </c>
      <c r="C5" s="87">
        <v>0.08</v>
      </c>
      <c r="D5" s="87">
        <v>0.08</v>
      </c>
    </row>
    <row r="6" spans="1:4">
      <c r="A6" s="85">
        <f t="shared" si="0"/>
        <v>3</v>
      </c>
      <c r="B6" s="86" t="s">
        <v>19</v>
      </c>
      <c r="C6" s="87">
        <v>0.15</v>
      </c>
      <c r="D6" s="87">
        <v>0.15</v>
      </c>
    </row>
    <row r="7" spans="1:4">
      <c r="A7" s="85">
        <f t="shared" si="0"/>
        <v>4</v>
      </c>
      <c r="B7" s="86" t="s">
        <v>20</v>
      </c>
      <c r="C7" s="87">
        <v>7.0000000000000007E-2</v>
      </c>
      <c r="D7" s="87">
        <v>7.0000000000000007E-2</v>
      </c>
    </row>
    <row r="8" spans="1:4">
      <c r="A8" s="85">
        <f t="shared" si="0"/>
        <v>5</v>
      </c>
      <c r="B8" s="86" t="s">
        <v>21</v>
      </c>
      <c r="C8" s="87">
        <v>0.04</v>
      </c>
      <c r="D8" s="87">
        <v>0.04</v>
      </c>
    </row>
    <row r="9" spans="1:4" ht="31.5">
      <c r="A9" s="85">
        <f t="shared" si="0"/>
        <v>6</v>
      </c>
      <c r="B9" s="86" t="s">
        <v>22</v>
      </c>
      <c r="C9" s="87">
        <v>0.19</v>
      </c>
      <c r="D9" s="87">
        <v>0.19</v>
      </c>
    </row>
    <row r="10" spans="1:4">
      <c r="A10" s="85">
        <f t="shared" si="0"/>
        <v>7</v>
      </c>
      <c r="B10" s="86" t="s">
        <v>78</v>
      </c>
      <c r="C10" s="87">
        <v>0.17</v>
      </c>
      <c r="D10" s="87">
        <v>0.17</v>
      </c>
    </row>
    <row r="11" spans="1:4">
      <c r="A11" s="85">
        <f t="shared" si="0"/>
        <v>8</v>
      </c>
      <c r="B11" s="86" t="s">
        <v>23</v>
      </c>
      <c r="C11" s="87">
        <v>0.18</v>
      </c>
      <c r="D11" s="87">
        <v>0.18</v>
      </c>
    </row>
    <row r="12" spans="1:4">
      <c r="A12" s="85">
        <f t="shared" si="0"/>
        <v>9</v>
      </c>
      <c r="B12" s="86" t="s">
        <v>79</v>
      </c>
      <c r="C12" s="87">
        <v>0.5</v>
      </c>
      <c r="D12" s="87">
        <v>0.5</v>
      </c>
    </row>
    <row r="13" spans="1:4">
      <c r="A13" s="85">
        <f t="shared" si="0"/>
        <v>10</v>
      </c>
      <c r="B13" s="86" t="s">
        <v>68</v>
      </c>
      <c r="C13" s="87">
        <v>0.42</v>
      </c>
      <c r="D13" s="87">
        <v>0.42</v>
      </c>
    </row>
    <row r="14" spans="1:4">
      <c r="A14" s="85">
        <f t="shared" si="0"/>
        <v>11</v>
      </c>
      <c r="B14" s="86" t="s">
        <v>24</v>
      </c>
      <c r="C14" s="87">
        <v>0.05</v>
      </c>
      <c r="D14" s="87">
        <v>0.05</v>
      </c>
    </row>
    <row r="15" spans="1:4">
      <c r="A15" s="85">
        <f t="shared" si="0"/>
        <v>12</v>
      </c>
      <c r="B15" s="86" t="s">
        <v>25</v>
      </c>
      <c r="C15" s="87">
        <v>0.08</v>
      </c>
      <c r="D15" s="87">
        <v>0.08</v>
      </c>
    </row>
    <row r="16" spans="1:4">
      <c r="A16" s="85">
        <f t="shared" si="0"/>
        <v>13</v>
      </c>
      <c r="B16" s="86" t="s">
        <v>5</v>
      </c>
      <c r="C16" s="87">
        <v>0.61</v>
      </c>
      <c r="D16" s="87">
        <v>0.61</v>
      </c>
    </row>
    <row r="17" spans="1:4">
      <c r="A17" s="85">
        <f t="shared" si="0"/>
        <v>14</v>
      </c>
      <c r="B17" s="86" t="s">
        <v>74</v>
      </c>
      <c r="C17" s="87">
        <v>1.3</v>
      </c>
      <c r="D17" s="87">
        <v>1.3</v>
      </c>
    </row>
    <row r="18" spans="1:4">
      <c r="A18" s="85">
        <f t="shared" si="0"/>
        <v>15</v>
      </c>
      <c r="B18" s="86" t="s">
        <v>75</v>
      </c>
      <c r="C18" s="87">
        <v>3.17</v>
      </c>
      <c r="D18" s="87">
        <v>3.17</v>
      </c>
    </row>
    <row r="19" spans="1:4">
      <c r="A19" s="85">
        <f t="shared" si="0"/>
        <v>16</v>
      </c>
      <c r="B19" s="89" t="s">
        <v>94</v>
      </c>
      <c r="C19" s="87">
        <v>0.64</v>
      </c>
      <c r="D19" s="87"/>
    </row>
    <row r="20" spans="1:4" ht="18" customHeight="1">
      <c r="A20" s="85">
        <f t="shared" si="0"/>
        <v>17</v>
      </c>
      <c r="B20" s="89" t="s">
        <v>102</v>
      </c>
      <c r="C20" s="87">
        <v>0.4</v>
      </c>
      <c r="D20" s="87">
        <v>0.4</v>
      </c>
    </row>
    <row r="21" spans="1:4" ht="31.5">
      <c r="A21" s="85">
        <f t="shared" si="0"/>
        <v>18</v>
      </c>
      <c r="B21" s="89" t="s">
        <v>103</v>
      </c>
      <c r="C21" s="87">
        <v>0.35</v>
      </c>
      <c r="D21" s="87">
        <v>0.35</v>
      </c>
    </row>
    <row r="22" spans="1:4">
      <c r="A22" s="85">
        <f t="shared" si="0"/>
        <v>19</v>
      </c>
      <c r="B22" s="89" t="s">
        <v>95</v>
      </c>
      <c r="C22" s="87">
        <v>0.23</v>
      </c>
      <c r="D22" s="87">
        <v>0.23</v>
      </c>
    </row>
    <row r="23" spans="1:4">
      <c r="A23" s="85">
        <f t="shared" si="0"/>
        <v>20</v>
      </c>
      <c r="B23" s="89" t="s">
        <v>96</v>
      </c>
      <c r="C23" s="87">
        <v>0.02</v>
      </c>
      <c r="D23" s="87">
        <v>0.02</v>
      </c>
    </row>
    <row r="24" spans="1:4">
      <c r="A24" s="85">
        <f t="shared" si="0"/>
        <v>21</v>
      </c>
      <c r="B24" s="89" t="s">
        <v>26</v>
      </c>
      <c r="C24" s="87">
        <v>1.21</v>
      </c>
      <c r="D24" s="87">
        <v>1.21</v>
      </c>
    </row>
    <row r="25" spans="1:4">
      <c r="A25" s="85">
        <f t="shared" si="0"/>
        <v>22</v>
      </c>
      <c r="B25" s="89" t="s">
        <v>27</v>
      </c>
      <c r="C25" s="87">
        <v>0.13</v>
      </c>
      <c r="D25" s="87">
        <v>0.13</v>
      </c>
    </row>
    <row r="26" spans="1:4">
      <c r="A26" s="85">
        <f t="shared" si="0"/>
        <v>23</v>
      </c>
      <c r="B26" s="89" t="s">
        <v>28</v>
      </c>
      <c r="C26" s="87">
        <v>1.23</v>
      </c>
      <c r="D26" s="87">
        <v>1.23</v>
      </c>
    </row>
    <row r="27" spans="1:4">
      <c r="A27" s="85">
        <f t="shared" si="0"/>
        <v>24</v>
      </c>
      <c r="B27" s="91" t="s">
        <v>13</v>
      </c>
      <c r="C27" s="92">
        <v>2.36</v>
      </c>
      <c r="D27" s="92">
        <v>2.36</v>
      </c>
    </row>
    <row r="28" spans="1:4">
      <c r="A28" s="90"/>
      <c r="B28" s="93" t="s">
        <v>97</v>
      </c>
      <c r="C28" s="94">
        <f>SUM(C4:C27)</f>
        <v>13.9</v>
      </c>
      <c r="D28" s="94">
        <f>SUM(D4:D27)</f>
        <v>13.26</v>
      </c>
    </row>
    <row r="29" spans="1:4" ht="31.5">
      <c r="A29" s="90"/>
      <c r="B29" s="91" t="s">
        <v>98</v>
      </c>
      <c r="C29" s="138">
        <f>C28-D28</f>
        <v>0.64000000000000057</v>
      </c>
      <c r="D29" s="139"/>
    </row>
    <row r="30" spans="1:4">
      <c r="D30" s="95"/>
    </row>
    <row r="32" spans="1:4">
      <c r="B32" s="83" t="s">
        <v>100</v>
      </c>
      <c r="C32" s="84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2019-10-29T13:28:50Z</cp:lastPrinted>
  <dcterms:created xsi:type="dcterms:W3CDTF">1996-10-08T23:32:33Z</dcterms:created>
  <dcterms:modified xsi:type="dcterms:W3CDTF">2022-02-14T11:39:28Z</dcterms:modified>
</cp:coreProperties>
</file>